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20115" windowHeight="8265" activeTab="2"/>
  </bookViews>
  <sheets>
    <sheet name="Original" sheetId="1" r:id="rId1"/>
    <sheet name="Ext to 5 years - no development" sheetId="2" r:id="rId2"/>
    <sheet name="Ext to 5 years - cap investment" sheetId="3" r:id="rId3"/>
  </sheets>
  <calcPr calcId="145621"/>
</workbook>
</file>

<file path=xl/calcChain.xml><?xml version="1.0" encoding="utf-8"?>
<calcChain xmlns="http://schemas.openxmlformats.org/spreadsheetml/2006/main">
  <c r="L80" i="3"/>
  <c r="K80"/>
  <c r="M60"/>
  <c r="K64"/>
  <c r="B87"/>
  <c r="J86"/>
  <c r="I86"/>
  <c r="H86"/>
  <c r="G86"/>
  <c r="F86"/>
  <c r="E86"/>
  <c r="D86"/>
  <c r="J85"/>
  <c r="I85"/>
  <c r="H85"/>
  <c r="G85"/>
  <c r="F85"/>
  <c r="E85"/>
  <c r="D85"/>
  <c r="J84"/>
  <c r="I84"/>
  <c r="H84"/>
  <c r="G84"/>
  <c r="F84"/>
  <c r="E84"/>
  <c r="D84"/>
  <c r="C84"/>
  <c r="J69"/>
  <c r="I69"/>
  <c r="H69"/>
  <c r="G69"/>
  <c r="F69"/>
  <c r="E69"/>
  <c r="D69"/>
  <c r="C69"/>
  <c r="B69"/>
  <c r="K68"/>
  <c r="K86" s="1"/>
  <c r="K66"/>
  <c r="K85" s="1"/>
  <c r="K65"/>
  <c r="K84" s="1"/>
  <c r="M38"/>
  <c r="M61" s="1"/>
  <c r="M78" s="1"/>
  <c r="L38"/>
  <c r="L61" s="1"/>
  <c r="L78" s="1"/>
  <c r="K38"/>
  <c r="K61" s="1"/>
  <c r="J38"/>
  <c r="J61" s="1"/>
  <c r="J78" s="1"/>
  <c r="I38"/>
  <c r="I61" s="1"/>
  <c r="I78" s="1"/>
  <c r="H38"/>
  <c r="H61" s="1"/>
  <c r="H78" s="1"/>
  <c r="G38"/>
  <c r="G61" s="1"/>
  <c r="G78" s="1"/>
  <c r="G87" s="1"/>
  <c r="F38"/>
  <c r="F61" s="1"/>
  <c r="F78" s="1"/>
  <c r="E38"/>
  <c r="E61" s="1"/>
  <c r="E78" s="1"/>
  <c r="D38"/>
  <c r="D61" s="1"/>
  <c r="D78" s="1"/>
  <c r="C38"/>
  <c r="C61" s="1"/>
  <c r="C78" s="1"/>
  <c r="C87" s="1"/>
  <c r="B38"/>
  <c r="B61" s="1"/>
  <c r="B62" s="1"/>
  <c r="C59" s="1"/>
  <c r="J21"/>
  <c r="I21"/>
  <c r="H21"/>
  <c r="G21"/>
  <c r="F21"/>
  <c r="E21"/>
  <c r="D21"/>
  <c r="C21"/>
  <c r="B21"/>
  <c r="K20"/>
  <c r="L20" s="1"/>
  <c r="M20" s="1"/>
  <c r="K19"/>
  <c r="L19" s="1"/>
  <c r="M19" s="1"/>
  <c r="K15"/>
  <c r="L15" s="1"/>
  <c r="M15" s="1"/>
  <c r="K13"/>
  <c r="L13" s="1"/>
  <c r="L61" i="2"/>
  <c r="M61" s="1"/>
  <c r="K61"/>
  <c r="L58"/>
  <c r="M58" s="1"/>
  <c r="K59"/>
  <c r="L59" s="1"/>
  <c r="K60"/>
  <c r="K76" s="1"/>
  <c r="K62"/>
  <c r="K58"/>
  <c r="K13"/>
  <c r="L13" s="1"/>
  <c r="M13" s="1"/>
  <c r="K15"/>
  <c r="L15" s="1"/>
  <c r="M15" s="1"/>
  <c r="K18"/>
  <c r="L18" s="1"/>
  <c r="M18" s="1"/>
  <c r="K19"/>
  <c r="L19" s="1"/>
  <c r="M19" s="1"/>
  <c r="B78"/>
  <c r="K77"/>
  <c r="J77"/>
  <c r="I77"/>
  <c r="H77"/>
  <c r="G77"/>
  <c r="F77"/>
  <c r="E77"/>
  <c r="D77"/>
  <c r="J76"/>
  <c r="I76"/>
  <c r="H76"/>
  <c r="G76"/>
  <c r="F76"/>
  <c r="E76"/>
  <c r="D76"/>
  <c r="K75"/>
  <c r="J75"/>
  <c r="I75"/>
  <c r="H75"/>
  <c r="G75"/>
  <c r="F75"/>
  <c r="E75"/>
  <c r="D75"/>
  <c r="C75"/>
  <c r="K63"/>
  <c r="J63"/>
  <c r="I63"/>
  <c r="H63"/>
  <c r="G63"/>
  <c r="F63"/>
  <c r="E63"/>
  <c r="D63"/>
  <c r="C63"/>
  <c r="B63"/>
  <c r="M36"/>
  <c r="M55" s="1"/>
  <c r="M70" s="1"/>
  <c r="L36"/>
  <c r="L55" s="1"/>
  <c r="L70" s="1"/>
  <c r="K36"/>
  <c r="K55" s="1"/>
  <c r="K70" s="1"/>
  <c r="J36"/>
  <c r="J55" s="1"/>
  <c r="J70" s="1"/>
  <c r="I36"/>
  <c r="I55" s="1"/>
  <c r="I70" s="1"/>
  <c r="I78" s="1"/>
  <c r="H36"/>
  <c r="H55" s="1"/>
  <c r="H70" s="1"/>
  <c r="G36"/>
  <c r="G55" s="1"/>
  <c r="G70" s="1"/>
  <c r="G78" s="1"/>
  <c r="F36"/>
  <c r="F55" s="1"/>
  <c r="F70" s="1"/>
  <c r="E36"/>
  <c r="E55" s="1"/>
  <c r="E70" s="1"/>
  <c r="E78" s="1"/>
  <c r="D36"/>
  <c r="D55" s="1"/>
  <c r="D70" s="1"/>
  <c r="C36"/>
  <c r="C55" s="1"/>
  <c r="C70" s="1"/>
  <c r="C78" s="1"/>
  <c r="B36"/>
  <c r="B55" s="1"/>
  <c r="B56" s="1"/>
  <c r="C54" s="1"/>
  <c r="J20"/>
  <c r="I20"/>
  <c r="H20"/>
  <c r="G20"/>
  <c r="F20"/>
  <c r="E20"/>
  <c r="D20"/>
  <c r="C20"/>
  <c r="B20"/>
  <c r="L64" i="3" l="1"/>
  <c r="E87"/>
  <c r="I87"/>
  <c r="F87"/>
  <c r="J87"/>
  <c r="D87"/>
  <c r="H87"/>
  <c r="K21"/>
  <c r="K78"/>
  <c r="K87" s="1"/>
  <c r="K67"/>
  <c r="L67" s="1"/>
  <c r="M67" s="1"/>
  <c r="L21"/>
  <c r="C88"/>
  <c r="C89" s="1"/>
  <c r="D88" s="1"/>
  <c r="C62"/>
  <c r="D59" s="1"/>
  <c r="D62" s="1"/>
  <c r="E59" s="1"/>
  <c r="E62" s="1"/>
  <c r="F59" s="1"/>
  <c r="F62" s="1"/>
  <c r="G59" s="1"/>
  <c r="G62" s="1"/>
  <c r="H59" s="1"/>
  <c r="H62" s="1"/>
  <c r="I59" s="1"/>
  <c r="I62" s="1"/>
  <c r="J59" s="1"/>
  <c r="J62" s="1"/>
  <c r="K59" s="1"/>
  <c r="M13"/>
  <c r="M21" s="1"/>
  <c r="L66"/>
  <c r="L68"/>
  <c r="L86" s="1"/>
  <c r="L65"/>
  <c r="L84" s="1"/>
  <c r="M59" i="2"/>
  <c r="M75" s="1"/>
  <c r="L75"/>
  <c r="K78"/>
  <c r="L62"/>
  <c r="M62" s="1"/>
  <c r="M77" s="1"/>
  <c r="L60"/>
  <c r="K20"/>
  <c r="M20"/>
  <c r="L20"/>
  <c r="D78"/>
  <c r="F78"/>
  <c r="H78"/>
  <c r="J78"/>
  <c r="C79"/>
  <c r="C80" s="1"/>
  <c r="D79" s="1"/>
  <c r="C56"/>
  <c r="D54" s="1"/>
  <c r="D56" s="1"/>
  <c r="E54" s="1"/>
  <c r="E56" s="1"/>
  <c r="F54" s="1"/>
  <c r="F56" s="1"/>
  <c r="G54" s="1"/>
  <c r="G56" s="1"/>
  <c r="H54" s="1"/>
  <c r="H56" s="1"/>
  <c r="I54" s="1"/>
  <c r="I56" s="1"/>
  <c r="J54" s="1"/>
  <c r="J56" s="1"/>
  <c r="K54" s="1"/>
  <c r="K56" s="1"/>
  <c r="L54" s="1"/>
  <c r="L56" s="1"/>
  <c r="M54" s="1"/>
  <c r="M56" s="1"/>
  <c r="L59" i="3" l="1"/>
  <c r="L62" s="1"/>
  <c r="M59" s="1"/>
  <c r="M62" s="1"/>
  <c r="K62"/>
  <c r="K69"/>
  <c r="D89"/>
  <c r="E88" s="1"/>
  <c r="E89" s="1"/>
  <c r="F88" s="1"/>
  <c r="F89" s="1"/>
  <c r="G88" s="1"/>
  <c r="G89" s="1"/>
  <c r="H88" s="1"/>
  <c r="H89" s="1"/>
  <c r="I88" s="1"/>
  <c r="I89" s="1"/>
  <c r="J88" s="1"/>
  <c r="J89" s="1"/>
  <c r="K88" s="1"/>
  <c r="K89" s="1"/>
  <c r="L88" s="1"/>
  <c r="M66"/>
  <c r="M85" s="1"/>
  <c r="M65"/>
  <c r="M84" s="1"/>
  <c r="L85"/>
  <c r="L87" s="1"/>
  <c r="M68"/>
  <c r="M86" s="1"/>
  <c r="M64"/>
  <c r="L69"/>
  <c r="D80" i="2"/>
  <c r="E79" s="1"/>
  <c r="E80" s="1"/>
  <c r="F79" s="1"/>
  <c r="F80" s="1"/>
  <c r="G79" s="1"/>
  <c r="G80" s="1"/>
  <c r="H79" s="1"/>
  <c r="H80" s="1"/>
  <c r="I79" s="1"/>
  <c r="I80" s="1"/>
  <c r="J79" s="1"/>
  <c r="J80" s="1"/>
  <c r="K79" s="1"/>
  <c r="K80" s="1"/>
  <c r="L79" s="1"/>
  <c r="M60"/>
  <c r="L76"/>
  <c r="L63"/>
  <c r="L77"/>
  <c r="L89" i="3" l="1"/>
  <c r="M88" s="1"/>
  <c r="M87"/>
  <c r="M69"/>
  <c r="L78" i="2"/>
  <c r="L80" s="1"/>
  <c r="M79" s="1"/>
  <c r="M76"/>
  <c r="M78" s="1"/>
  <c r="M63"/>
  <c r="M89" i="3" l="1"/>
  <c r="M80" i="2"/>
  <c r="E77" i="1" l="1"/>
  <c r="F77"/>
  <c r="G77"/>
  <c r="H77"/>
  <c r="I77"/>
  <c r="J77"/>
  <c r="K77"/>
  <c r="L77"/>
  <c r="M77"/>
  <c r="N77"/>
  <c r="O77"/>
  <c r="D77"/>
  <c r="E75"/>
  <c r="F75"/>
  <c r="G75"/>
  <c r="H75"/>
  <c r="I75"/>
  <c r="J75"/>
  <c r="K75"/>
  <c r="L75"/>
  <c r="M75"/>
  <c r="E76"/>
  <c r="F76"/>
  <c r="G76"/>
  <c r="H76"/>
  <c r="I76"/>
  <c r="J76"/>
  <c r="K76"/>
  <c r="L76"/>
  <c r="M76"/>
  <c r="D76"/>
  <c r="C75"/>
  <c r="D75"/>
  <c r="B78"/>
  <c r="C63"/>
  <c r="D63"/>
  <c r="E63"/>
  <c r="F63"/>
  <c r="G63"/>
  <c r="H63"/>
  <c r="I63"/>
  <c r="J63"/>
  <c r="K63"/>
  <c r="L63"/>
  <c r="M63"/>
  <c r="N63"/>
  <c r="B63"/>
  <c r="O36" l="1"/>
  <c r="O55" s="1"/>
  <c r="O70" s="1"/>
  <c r="O78" s="1"/>
  <c r="N36"/>
  <c r="N55" s="1"/>
  <c r="N70" s="1"/>
  <c r="N78" s="1"/>
  <c r="M36"/>
  <c r="M55" s="1"/>
  <c r="M70" s="1"/>
  <c r="M78" s="1"/>
  <c r="L36"/>
  <c r="L55" s="1"/>
  <c r="L70" s="1"/>
  <c r="L78" s="1"/>
  <c r="K36"/>
  <c r="K55" s="1"/>
  <c r="K70" s="1"/>
  <c r="K78" s="1"/>
  <c r="J36"/>
  <c r="J55" s="1"/>
  <c r="J70" s="1"/>
  <c r="J78" s="1"/>
  <c r="I36"/>
  <c r="I55" s="1"/>
  <c r="I70" s="1"/>
  <c r="I78" s="1"/>
  <c r="H36"/>
  <c r="H55" s="1"/>
  <c r="H70" s="1"/>
  <c r="H78" s="1"/>
  <c r="G36"/>
  <c r="G55" s="1"/>
  <c r="G70" s="1"/>
  <c r="G78" s="1"/>
  <c r="F36"/>
  <c r="F55" s="1"/>
  <c r="F70" s="1"/>
  <c r="F78" s="1"/>
  <c r="E36"/>
  <c r="E55" s="1"/>
  <c r="E70" s="1"/>
  <c r="E78" s="1"/>
  <c r="D36"/>
  <c r="D55" s="1"/>
  <c r="D70" s="1"/>
  <c r="D78" s="1"/>
  <c r="C36"/>
  <c r="C55" s="1"/>
  <c r="C70" s="1"/>
  <c r="C78" s="1"/>
  <c r="B36"/>
  <c r="B55" s="1"/>
  <c r="B56" s="1"/>
  <c r="C20"/>
  <c r="D20"/>
  <c r="E20"/>
  <c r="F20"/>
  <c r="G20"/>
  <c r="H20"/>
  <c r="I20"/>
  <c r="J20"/>
  <c r="K20"/>
  <c r="L20"/>
  <c r="M20"/>
  <c r="N20"/>
  <c r="O20"/>
  <c r="B20"/>
  <c r="C54" l="1"/>
  <c r="C56" l="1"/>
  <c r="C79"/>
  <c r="C80" s="1"/>
  <c r="D79" s="1"/>
  <c r="D80" s="1"/>
  <c r="E79" s="1"/>
  <c r="E80" s="1"/>
  <c r="F79" s="1"/>
  <c r="F80" s="1"/>
  <c r="G79" s="1"/>
  <c r="G80" s="1"/>
  <c r="H79" s="1"/>
  <c r="H80" s="1"/>
  <c r="I79" s="1"/>
  <c r="I80" s="1"/>
  <c r="J79" s="1"/>
  <c r="J80" s="1"/>
  <c r="K79" s="1"/>
  <c r="K80" s="1"/>
  <c r="L79" s="1"/>
  <c r="L80" s="1"/>
  <c r="M79" s="1"/>
  <c r="M80" s="1"/>
  <c r="N79" s="1"/>
  <c r="N80" s="1"/>
  <c r="O79" s="1"/>
  <c r="O80" s="1"/>
  <c r="D54" l="1"/>
  <c r="D56" s="1"/>
  <c r="E54" s="1"/>
  <c r="E56" s="1"/>
  <c r="F54" l="1"/>
  <c r="F56" s="1"/>
  <c r="G54" l="1"/>
  <c r="G56" s="1"/>
  <c r="H54" l="1"/>
  <c r="H56" s="1"/>
  <c r="I54" l="1"/>
  <c r="I56" s="1"/>
  <c r="J54" l="1"/>
  <c r="J56" s="1"/>
  <c r="K54" l="1"/>
  <c r="K56" s="1"/>
  <c r="L54" l="1"/>
  <c r="L56" s="1"/>
  <c r="M54" l="1"/>
  <c r="M56" s="1"/>
  <c r="N54" l="1"/>
  <c r="N56" s="1"/>
  <c r="O54" l="1"/>
  <c r="O56" s="1"/>
</calcChain>
</file>

<file path=xl/sharedStrings.xml><?xml version="1.0" encoding="utf-8"?>
<sst xmlns="http://schemas.openxmlformats.org/spreadsheetml/2006/main" count="470" uniqueCount="71">
  <si>
    <t>Friends of Castle Green</t>
  </si>
  <si>
    <t>year to</t>
  </si>
  <si>
    <t>8m to</t>
  </si>
  <si>
    <t>Incoming Resources (£)</t>
  </si>
  <si>
    <t>Events &amp; trading</t>
  </si>
  <si>
    <t>Summer theatre</t>
  </si>
  <si>
    <t>Fireworks (pre St.J PTA share)</t>
  </si>
  <si>
    <t>Christmas fair</t>
  </si>
  <si>
    <t>Other FOCG events</t>
  </si>
  <si>
    <t>Outsourced ex Hfd Council</t>
  </si>
  <si>
    <t>Pavilion</t>
  </si>
  <si>
    <t>Grants &amp; donations</t>
  </si>
  <si>
    <t>Restricted</t>
  </si>
  <si>
    <t>Unrestricted</t>
  </si>
  <si>
    <t>Other</t>
  </si>
  <si>
    <t>Miscellaneous</t>
  </si>
  <si>
    <t>Total</t>
  </si>
  <si>
    <t>actual</t>
  </si>
  <si>
    <t>forecast</t>
  </si>
  <si>
    <t>/actual</t>
  </si>
  <si>
    <t>Net Results (£)</t>
  </si>
  <si>
    <t>Notes</t>
  </si>
  <si>
    <t>1) The Summer and Christmas fair are consistently profitable although the surplus does vary. There is limited scope for growth. The forecasts</t>
  </si>
  <si>
    <t>use the average actual figures with modest growth in nominal terms, ie approximately level in real terms.</t>
  </si>
  <si>
    <t>2) The open air Summer Theatre event is not consistently profitable; weather and clashing events can have an adverse impact.</t>
  </si>
  <si>
    <t>3)The Fireworks Event (profits shares with St.James school PTA) was a very succesful introduction in 2013; the success grew in 2014. The</t>
  </si>
  <si>
    <t>forecast assumes the event will continue to deliver strong financial results.</t>
  </si>
  <si>
    <t>5) The Pavilion is expected to be a net drain on FOCG resources in the early years. Rental income is growing, and is expected to cover utilities</t>
  </si>
  <si>
    <t>and cleaning. However backlog repairs and maintenance are likely to be an ongoing burden until a full refurbishment/restoration project can</t>
  </si>
  <si>
    <t>be funded and carried out. Moreover, some minor works will be necessary to facilitate income generation.</t>
  </si>
  <si>
    <t>Balance Sheet (£)</t>
  </si>
  <si>
    <t>Reserves:</t>
  </si>
  <si>
    <t>Opening balance</t>
  </si>
  <si>
    <t>Annual surplus</t>
  </si>
  <si>
    <t>Represented by:</t>
  </si>
  <si>
    <t>Fixed assets</t>
  </si>
  <si>
    <t>Stock</t>
  </si>
  <si>
    <t>Debtors &amp; prepayments</t>
  </si>
  <si>
    <t>Cash and bank</t>
  </si>
  <si>
    <t>Creditors &amp; accruals</t>
  </si>
  <si>
    <t>1) The directors of FOCG believe that the company must maintain an appropriate level of reserves in order to provide stability. This includes</t>
  </si>
  <si>
    <t>funding capital employed and covering unforseen costs or loss of income.</t>
  </si>
  <si>
    <t>Cash flow statement (£)</t>
  </si>
  <si>
    <t>Movement in fund balances</t>
  </si>
  <si>
    <t>Changes in fixed assets</t>
  </si>
  <si>
    <t>(purchases)</t>
  </si>
  <si>
    <t>depreciation</t>
  </si>
  <si>
    <t>Changes in working capital</t>
  </si>
  <si>
    <t>Stock (increase)/decrease</t>
  </si>
  <si>
    <t>Debtors &amp; prepayments (increase)/decrease</t>
  </si>
  <si>
    <t>Creditors &amp; accruals increase/(decrease)</t>
  </si>
  <si>
    <t>Net cash flow</t>
  </si>
  <si>
    <t>Opening cash balance</t>
  </si>
  <si>
    <t>Closing cash balance</t>
  </si>
  <si>
    <t>1) The forecast cash balances are relatively tight having regards for the level of turnover and the degree of uncertainty. If the need arises the</t>
  </si>
  <si>
    <t>programme of interim works/repais to the Pavilion could be slowed in the short term.</t>
  </si>
  <si>
    <t>4) FOCG assumed responsibility for running Historic Hereford Day (HHD) from Hereford City Council (HCC). £10,000 of funding has been received from HCC to</t>
  </si>
  <si>
    <t>help finance this and to contribute towards other events on the Castle Green. It is assumed these arrangements will continue; it is possible they will develop further.</t>
  </si>
  <si>
    <t>Summer fair</t>
  </si>
  <si>
    <t>FINANCIAL PROJECTIONS TO 31 DECEMBER 2017</t>
  </si>
  <si>
    <t>FINANCIAL PROJECTIONS TO 31 DECEMBER 2020 - STEADY STATE / NO ADDITIONAL GRANT FUNDING NOR CAPITAL INVESTMENT</t>
  </si>
  <si>
    <t>FINANCIAL PROJECTIONS TO 31 DECEMBER 2020 - GRANT FUNDING AND CAPITAL INVESTMENT FROM 2018</t>
  </si>
  <si>
    <t>Capital funding</t>
  </si>
  <si>
    <t>Capital Grants Fund increase / (decrease)</t>
  </si>
  <si>
    <t>6) A sum of £200,000 is included for Capital Funding over 2018 &amp; 2019. While building works are in progress it is expected that Pavilion income will reduce but will pick up in the subsequent year</t>
  </si>
  <si>
    <t>as the benefits of the work are realised.</t>
  </si>
  <si>
    <t>Capital Grant Reserve</t>
  </si>
  <si>
    <t xml:space="preserve">2) The capital grant expenditure would result in an increase in the value of assets held, offset by a capital grant reserve. The proper accounting treatment at the time would prevail and </t>
  </si>
  <si>
    <t>2) For the avoidance of doubt, this forecast for 2015-2020 assumes no major refurbishment project for the Pavilion building before 2020.</t>
  </si>
  <si>
    <t>2) For the avoidance of doubt, the forecast for 2015-2020 assumes that the major refurbishment project for the Pavilion building is started in 2018.</t>
  </si>
  <si>
    <t>the appropriate revaluation, depreciation and amortisation calculations would be accounted for.  Some grant may be received and expended as revenue and would also be accounted for accordingly.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</si>
</sst>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\ ;\(#,##0\);"/>
    <numFmt numFmtId="166" formatCode="#,##0\ ;\(#,##0\);&quot;-&quot;;"/>
    <numFmt numFmtId="167" formatCode="#,##0\ ;\(#,##0\);&quot;-  &quot;;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65" fontId="0" fillId="0" borderId="0" xfId="1" applyNumberFormat="1" applyFont="1"/>
    <xf numFmtId="165" fontId="2" fillId="0" borderId="0" xfId="1" applyNumberFormat="1" applyFont="1"/>
    <xf numFmtId="165" fontId="2" fillId="0" borderId="0" xfId="1" applyNumberFormat="1" applyFont="1" applyAlignment="1">
      <alignment horizontal="center" vertical="center"/>
    </xf>
    <xf numFmtId="166" fontId="0" fillId="0" borderId="0" xfId="1" applyNumberFormat="1" applyFont="1"/>
    <xf numFmtId="166" fontId="2" fillId="0" borderId="0" xfId="1" applyNumberFormat="1" applyFont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/>
    <xf numFmtId="15" fontId="2" fillId="2" borderId="6" xfId="0" applyNumberFormat="1" applyFont="1" applyFill="1" applyBorder="1" applyAlignment="1">
      <alignment horizontal="center"/>
    </xf>
    <xf numFmtId="15" fontId="2" fillId="2" borderId="7" xfId="0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6" fontId="0" fillId="0" borderId="9" xfId="1" applyNumberFormat="1" applyFont="1" applyBorder="1"/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8" xfId="1" applyNumberFormat="1" applyFont="1" applyBorder="1" applyAlignment="1">
      <alignment horizontal="center" vertical="center"/>
    </xf>
    <xf numFmtId="166" fontId="0" fillId="0" borderId="8" xfId="1" applyNumberFormat="1" applyFont="1" applyBorder="1"/>
    <xf numFmtId="0" fontId="2" fillId="2" borderId="1" xfId="0" applyFont="1" applyFill="1" applyBorder="1" applyAlignment="1">
      <alignment horizontal="left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66" fontId="2" fillId="2" borderId="12" xfId="1" applyNumberFormat="1" applyFont="1" applyFill="1" applyBorder="1"/>
    <xf numFmtId="166" fontId="2" fillId="2" borderId="13" xfId="1" applyNumberFormat="1" applyFont="1" applyFill="1" applyBorder="1"/>
    <xf numFmtId="166" fontId="2" fillId="2" borderId="14" xfId="1" applyNumberFormat="1" applyFont="1" applyFill="1" applyBorder="1"/>
    <xf numFmtId="166" fontId="2" fillId="0" borderId="0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8" xfId="0" applyFont="1" applyBorder="1"/>
    <xf numFmtId="0" fontId="0" fillId="0" borderId="0" xfId="0" applyBorder="1"/>
    <xf numFmtId="0" fontId="0" fillId="0" borderId="9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0" fontId="0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164" fontId="2" fillId="0" borderId="0" xfId="1" applyNumberFormat="1" applyFont="1" applyBorder="1"/>
    <xf numFmtId="164" fontId="2" fillId="0" borderId="9" xfId="1" applyNumberFormat="1" applyFont="1" applyBorder="1"/>
    <xf numFmtId="164" fontId="0" fillId="0" borderId="8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0" fontId="2" fillId="2" borderId="13" xfId="0" applyFont="1" applyFill="1" applyBorder="1"/>
    <xf numFmtId="164" fontId="2" fillId="2" borderId="12" xfId="0" applyNumberFormat="1" applyFont="1" applyFill="1" applyBorder="1"/>
    <xf numFmtId="164" fontId="2" fillId="2" borderId="14" xfId="0" applyNumberFormat="1" applyFont="1" applyFill="1" applyBorder="1"/>
    <xf numFmtId="164" fontId="2" fillId="0" borderId="8" xfId="1" applyNumberFormat="1" applyFont="1" applyBorder="1"/>
    <xf numFmtId="164" fontId="0" fillId="0" borderId="8" xfId="0" applyNumberFormat="1" applyBorder="1"/>
    <xf numFmtId="164" fontId="0" fillId="0" borderId="0" xfId="0" applyNumberFormat="1" applyBorder="1"/>
    <xf numFmtId="164" fontId="0" fillId="0" borderId="9" xfId="0" applyNumberFormat="1" applyBorder="1"/>
    <xf numFmtId="164" fontId="2" fillId="2" borderId="13" xfId="0" applyNumberFormat="1" applyFont="1" applyFill="1" applyBorder="1"/>
    <xf numFmtId="0" fontId="0" fillId="0" borderId="8" xfId="0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2" xfId="0" applyFont="1" applyBorder="1" applyAlignment="1">
      <alignment horizontal="left"/>
    </xf>
    <xf numFmtId="166" fontId="3" fillId="0" borderId="3" xfId="1" applyNumberFormat="1" applyFont="1" applyBorder="1"/>
    <xf numFmtId="166" fontId="3" fillId="0" borderId="4" xfId="1" applyNumberFormat="1" applyFont="1" applyBorder="1"/>
    <xf numFmtId="0" fontId="4" fillId="0" borderId="8" xfId="0" applyFont="1" applyBorder="1" applyAlignment="1">
      <alignment horizontal="left"/>
    </xf>
    <xf numFmtId="164" fontId="4" fillId="0" borderId="0" xfId="1" applyNumberFormat="1" applyFont="1" applyBorder="1"/>
    <xf numFmtId="164" fontId="4" fillId="0" borderId="9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/>
    <xf numFmtId="167" fontId="0" fillId="0" borderId="9" xfId="1" applyNumberFormat="1" applyFont="1" applyBorder="1"/>
    <xf numFmtId="167" fontId="2" fillId="2" borderId="12" xfId="1" applyNumberFormat="1" applyFont="1" applyFill="1" applyBorder="1"/>
    <xf numFmtId="167" fontId="2" fillId="2" borderId="13" xfId="1" applyNumberFormat="1" applyFont="1" applyFill="1" applyBorder="1"/>
    <xf numFmtId="167" fontId="2" fillId="2" borderId="14" xfId="1" applyNumberFormat="1" applyFont="1" applyFill="1" applyBorder="1"/>
    <xf numFmtId="167" fontId="0" fillId="0" borderId="0" xfId="1" applyNumberFormat="1" applyFont="1"/>
    <xf numFmtId="167" fontId="2" fillId="0" borderId="8" xfId="1" applyNumberFormat="1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Border="1"/>
    <xf numFmtId="167" fontId="0" fillId="0" borderId="2" xfId="1" applyNumberFormat="1" applyFont="1" applyBorder="1"/>
    <xf numFmtId="167" fontId="0" fillId="0" borderId="3" xfId="1" applyNumberFormat="1" applyFont="1" applyBorder="1"/>
    <xf numFmtId="167" fontId="0" fillId="0" borderId="4" xfId="1" applyNumberFormat="1" applyFont="1" applyBorder="1"/>
    <xf numFmtId="167" fontId="2" fillId="0" borderId="9" xfId="1" applyNumberFormat="1" applyFont="1" applyBorder="1" applyAlignment="1">
      <alignment horizontal="center" vertical="center"/>
    </xf>
    <xf numFmtId="167" fontId="2" fillId="0" borderId="8" xfId="1" applyNumberFormat="1" applyFont="1" applyBorder="1"/>
    <xf numFmtId="167" fontId="2" fillId="0" borderId="9" xfId="1" applyNumberFormat="1" applyFont="1" applyBorder="1"/>
    <xf numFmtId="167" fontId="0" fillId="0" borderId="8" xfId="0" applyNumberFormat="1" applyBorder="1"/>
    <xf numFmtId="167" fontId="0" fillId="0" borderId="0" xfId="0" applyNumberFormat="1" applyBorder="1"/>
    <xf numFmtId="167" fontId="0" fillId="0" borderId="9" xfId="0" applyNumberFormat="1" applyBorder="1"/>
    <xf numFmtId="167" fontId="2" fillId="2" borderId="13" xfId="0" applyNumberFormat="1" applyFont="1" applyFill="1" applyBorder="1"/>
    <xf numFmtId="167" fontId="2" fillId="2" borderId="12" xfId="0" applyNumberFormat="1" applyFont="1" applyFill="1" applyBorder="1"/>
    <xf numFmtId="167" fontId="2" fillId="2" borderId="14" xfId="0" applyNumberFormat="1" applyFont="1" applyFill="1" applyBorder="1"/>
    <xf numFmtId="0" fontId="5" fillId="0" borderId="0" xfId="0" applyFont="1"/>
    <xf numFmtId="0" fontId="2" fillId="2" borderId="15" xfId="0" applyFont="1" applyFill="1" applyBorder="1" applyAlignment="1">
      <alignment horizontal="left"/>
    </xf>
    <xf numFmtId="167" fontId="2" fillId="2" borderId="3" xfId="1" applyNumberFormat="1" applyFont="1" applyFill="1" applyBorder="1"/>
    <xf numFmtId="167" fontId="2" fillId="2" borderId="2" xfId="1" applyNumberFormat="1" applyFont="1" applyFill="1" applyBorder="1"/>
    <xf numFmtId="167" fontId="2" fillId="2" borderId="4" xfId="1" applyNumberFormat="1" applyFont="1" applyFill="1" applyBorder="1"/>
    <xf numFmtId="166" fontId="2" fillId="2" borderId="2" xfId="1" applyNumberFormat="1" applyFont="1" applyFill="1" applyBorder="1"/>
    <xf numFmtId="166" fontId="2" fillId="2" borderId="3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4"/>
  <sheetViews>
    <sheetView topLeftCell="A49" workbookViewId="0">
      <selection activeCell="A84" sqref="A84"/>
    </sheetView>
  </sheetViews>
  <sheetFormatPr defaultRowHeight="12.75"/>
  <cols>
    <col min="1" max="1" width="25.85546875" customWidth="1"/>
    <col min="2" max="10" width="10" customWidth="1"/>
    <col min="11" max="15" width="9.85546875" hidden="1" customWidth="1"/>
  </cols>
  <sheetData>
    <row r="1" spans="1:16" ht="15.75">
      <c r="A1" s="103" t="s">
        <v>59</v>
      </c>
    </row>
    <row r="3" spans="1:16">
      <c r="A3" s="16" t="s">
        <v>0</v>
      </c>
      <c r="B3" s="17" t="s">
        <v>1</v>
      </c>
      <c r="C3" s="17" t="s">
        <v>1</v>
      </c>
      <c r="D3" s="17" t="s">
        <v>1</v>
      </c>
      <c r="E3" s="17" t="s">
        <v>2</v>
      </c>
      <c r="F3" s="17" t="s">
        <v>1</v>
      </c>
      <c r="G3" s="17" t="s">
        <v>1</v>
      </c>
      <c r="H3" s="17" t="s">
        <v>1</v>
      </c>
      <c r="I3" s="17" t="s">
        <v>1</v>
      </c>
      <c r="J3" s="18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</row>
    <row r="4" spans="1:16">
      <c r="A4" s="19"/>
      <c r="B4" s="20">
        <v>40298</v>
      </c>
      <c r="C4" s="20">
        <v>40663</v>
      </c>
      <c r="D4" s="20">
        <v>41029</v>
      </c>
      <c r="E4" s="20">
        <v>41274</v>
      </c>
      <c r="F4" s="20">
        <v>41639</v>
      </c>
      <c r="G4" s="20">
        <v>42004</v>
      </c>
      <c r="H4" s="20">
        <v>42369</v>
      </c>
      <c r="I4" s="20">
        <v>42735</v>
      </c>
      <c r="J4" s="21">
        <v>43100</v>
      </c>
      <c r="K4" s="3">
        <v>43465</v>
      </c>
      <c r="L4" s="3">
        <v>43830</v>
      </c>
      <c r="M4" s="3">
        <v>44196</v>
      </c>
      <c r="N4" s="3">
        <v>44561</v>
      </c>
      <c r="O4" s="3">
        <v>44926</v>
      </c>
    </row>
    <row r="6" spans="1:16" s="6" customFormat="1">
      <c r="A6" s="32" t="s">
        <v>3</v>
      </c>
      <c r="B6" s="33" t="s">
        <v>17</v>
      </c>
      <c r="C6" s="33" t="s">
        <v>17</v>
      </c>
      <c r="D6" s="33" t="s">
        <v>17</v>
      </c>
      <c r="E6" s="33" t="s">
        <v>17</v>
      </c>
      <c r="F6" s="33" t="s">
        <v>17</v>
      </c>
      <c r="G6" s="33" t="s">
        <v>17</v>
      </c>
      <c r="H6" s="34" t="s">
        <v>18</v>
      </c>
      <c r="I6" s="33" t="s">
        <v>18</v>
      </c>
      <c r="J6" s="35" t="s">
        <v>18</v>
      </c>
      <c r="K6" s="7" t="s">
        <v>18</v>
      </c>
      <c r="L6" s="7" t="s">
        <v>18</v>
      </c>
      <c r="M6" s="7" t="s">
        <v>18</v>
      </c>
      <c r="N6" s="7" t="s">
        <v>18</v>
      </c>
      <c r="O6" s="7" t="s">
        <v>18</v>
      </c>
      <c r="P6" s="7"/>
    </row>
    <row r="7" spans="1:16" s="6" customFormat="1">
      <c r="A7" s="26" t="s">
        <v>4</v>
      </c>
      <c r="B7" s="22"/>
      <c r="C7" s="22"/>
      <c r="D7" s="22"/>
      <c r="E7" s="22"/>
      <c r="F7" s="22"/>
      <c r="G7" s="22"/>
      <c r="H7" s="30" t="s">
        <v>19</v>
      </c>
      <c r="I7" s="22"/>
      <c r="J7" s="23"/>
      <c r="K7" s="7"/>
      <c r="L7" s="7"/>
      <c r="M7" s="7"/>
      <c r="N7" s="7"/>
      <c r="O7" s="7"/>
      <c r="P7" s="7"/>
    </row>
    <row r="8" spans="1:16">
      <c r="A8" s="27" t="s">
        <v>58</v>
      </c>
      <c r="B8" s="24">
        <v>2938</v>
      </c>
      <c r="C8" s="24">
        <v>6018</v>
      </c>
      <c r="D8" s="24">
        <v>3615</v>
      </c>
      <c r="E8" s="24">
        <v>5091</v>
      </c>
      <c r="F8" s="24">
        <v>5344</v>
      </c>
      <c r="G8" s="24">
        <v>3846</v>
      </c>
      <c r="H8" s="31">
        <v>3881</v>
      </c>
      <c r="I8" s="24">
        <v>4400</v>
      </c>
      <c r="J8" s="25">
        <v>4500</v>
      </c>
      <c r="K8" s="11"/>
      <c r="L8" s="11"/>
      <c r="M8" s="11"/>
      <c r="N8" s="11"/>
      <c r="O8" s="11"/>
      <c r="P8" s="4"/>
    </row>
    <row r="9" spans="1:16">
      <c r="A9" s="27" t="s">
        <v>5</v>
      </c>
      <c r="B9" s="24">
        <v>1173</v>
      </c>
      <c r="C9" s="24">
        <v>0</v>
      </c>
      <c r="D9" s="24">
        <v>2402</v>
      </c>
      <c r="E9" s="24">
        <v>1502</v>
      </c>
      <c r="F9" s="24">
        <v>3254</v>
      </c>
      <c r="G9" s="24">
        <v>2098</v>
      </c>
      <c r="H9" s="31">
        <v>1063</v>
      </c>
      <c r="I9" s="24">
        <v>1700</v>
      </c>
      <c r="J9" s="25">
        <v>1800</v>
      </c>
      <c r="K9" s="11"/>
      <c r="L9" s="11"/>
      <c r="M9" s="11"/>
      <c r="N9" s="11"/>
      <c r="O9" s="11"/>
      <c r="P9" s="4"/>
    </row>
    <row r="10" spans="1:16">
      <c r="A10" s="27" t="s">
        <v>6</v>
      </c>
      <c r="B10" s="24">
        <v>0</v>
      </c>
      <c r="C10" s="24">
        <v>0</v>
      </c>
      <c r="D10" s="24">
        <v>0</v>
      </c>
      <c r="E10" s="24">
        <v>0</v>
      </c>
      <c r="F10" s="24">
        <v>10421</v>
      </c>
      <c r="G10" s="24">
        <v>18097</v>
      </c>
      <c r="H10" s="31">
        <v>18000</v>
      </c>
      <c r="I10" s="24">
        <v>18500</v>
      </c>
      <c r="J10" s="25">
        <v>19000</v>
      </c>
      <c r="K10" s="11"/>
      <c r="L10" s="11"/>
      <c r="M10" s="11"/>
      <c r="N10" s="11"/>
      <c r="O10" s="11"/>
      <c r="P10" s="4"/>
    </row>
    <row r="11" spans="1:16">
      <c r="A11" s="27" t="s">
        <v>7</v>
      </c>
      <c r="B11" s="24">
        <v>2313</v>
      </c>
      <c r="C11" s="24">
        <v>3005</v>
      </c>
      <c r="D11" s="24">
        <v>3239</v>
      </c>
      <c r="E11" s="24">
        <v>2851</v>
      </c>
      <c r="F11" s="24">
        <v>3527</v>
      </c>
      <c r="G11" s="24">
        <v>3594</v>
      </c>
      <c r="H11" s="31">
        <v>2000</v>
      </c>
      <c r="I11" s="24">
        <v>3050</v>
      </c>
      <c r="J11" s="25">
        <v>3100</v>
      </c>
      <c r="K11" s="11"/>
      <c r="L11" s="11"/>
      <c r="M11" s="11"/>
      <c r="N11" s="11"/>
      <c r="O11" s="11"/>
      <c r="P11" s="4"/>
    </row>
    <row r="12" spans="1:16">
      <c r="A12" s="27" t="s">
        <v>8</v>
      </c>
      <c r="B12" s="24">
        <v>0</v>
      </c>
      <c r="C12" s="24">
        <v>0</v>
      </c>
      <c r="D12" s="24">
        <v>141</v>
      </c>
      <c r="E12" s="24">
        <v>379</v>
      </c>
      <c r="F12" s="24">
        <v>505</v>
      </c>
      <c r="G12" s="24">
        <v>800</v>
      </c>
      <c r="H12" s="31">
        <v>900</v>
      </c>
      <c r="I12" s="24">
        <v>1000</v>
      </c>
      <c r="J12" s="25">
        <v>1100</v>
      </c>
      <c r="K12" s="11"/>
      <c r="L12" s="11"/>
      <c r="M12" s="11"/>
      <c r="N12" s="11"/>
      <c r="O12" s="11"/>
      <c r="P12" s="4"/>
    </row>
    <row r="13" spans="1:16">
      <c r="A13" s="27" t="s">
        <v>9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31">
        <v>10000</v>
      </c>
      <c r="I13" s="24">
        <v>10000</v>
      </c>
      <c r="J13" s="25">
        <v>10000</v>
      </c>
      <c r="K13" s="11"/>
      <c r="L13" s="11"/>
      <c r="M13" s="11"/>
      <c r="N13" s="11"/>
      <c r="O13" s="11"/>
      <c r="P13" s="4"/>
    </row>
    <row r="14" spans="1:16">
      <c r="A14" s="27" t="s">
        <v>10</v>
      </c>
      <c r="B14" s="24">
        <v>0</v>
      </c>
      <c r="C14" s="24">
        <v>0</v>
      </c>
      <c r="D14" s="24">
        <v>0</v>
      </c>
      <c r="E14" s="24">
        <v>0</v>
      </c>
      <c r="F14" s="24">
        <v>4654</v>
      </c>
      <c r="G14" s="24">
        <v>11548</v>
      </c>
      <c r="H14" s="31">
        <v>13000</v>
      </c>
      <c r="I14" s="24">
        <v>14000</v>
      </c>
      <c r="J14" s="25">
        <v>15000</v>
      </c>
      <c r="K14" s="11"/>
      <c r="L14" s="11"/>
      <c r="M14" s="11"/>
      <c r="N14" s="11"/>
      <c r="O14" s="11"/>
      <c r="P14" s="4"/>
    </row>
    <row r="15" spans="1:16">
      <c r="A15" s="28" t="s">
        <v>11</v>
      </c>
      <c r="B15" s="24"/>
      <c r="C15" s="24"/>
      <c r="D15" s="24"/>
      <c r="E15" s="24"/>
      <c r="F15" s="24"/>
      <c r="G15" s="24"/>
      <c r="H15" s="31"/>
      <c r="I15" s="24"/>
      <c r="J15" s="25"/>
      <c r="K15" s="11"/>
      <c r="L15" s="11"/>
      <c r="M15" s="11"/>
      <c r="N15" s="11"/>
      <c r="O15" s="11"/>
      <c r="P15" s="4"/>
    </row>
    <row r="16" spans="1:16">
      <c r="A16" s="27" t="s">
        <v>12</v>
      </c>
      <c r="B16" s="24">
        <v>18716</v>
      </c>
      <c r="C16" s="24">
        <v>0</v>
      </c>
      <c r="D16" s="24">
        <v>0</v>
      </c>
      <c r="E16" s="24">
        <v>0</v>
      </c>
      <c r="F16" s="24">
        <v>4134</v>
      </c>
      <c r="G16" s="24">
        <v>10000</v>
      </c>
      <c r="H16" s="31">
        <v>5000</v>
      </c>
      <c r="I16" s="24">
        <v>5000</v>
      </c>
      <c r="J16" s="25">
        <v>5000</v>
      </c>
      <c r="K16" s="11"/>
      <c r="L16" s="11"/>
      <c r="M16" s="11"/>
      <c r="N16" s="11"/>
      <c r="O16" s="11"/>
      <c r="P16" s="4"/>
    </row>
    <row r="17" spans="1:16">
      <c r="A17" s="27" t="s">
        <v>13</v>
      </c>
      <c r="B17" s="24">
        <v>361</v>
      </c>
      <c r="C17" s="24">
        <v>0</v>
      </c>
      <c r="D17" s="24">
        <v>793</v>
      </c>
      <c r="E17" s="24">
        <v>525</v>
      </c>
      <c r="F17" s="24">
        <v>1606</v>
      </c>
      <c r="G17" s="24">
        <v>799</v>
      </c>
      <c r="H17" s="31">
        <v>1000</v>
      </c>
      <c r="I17" s="24">
        <v>1050</v>
      </c>
      <c r="J17" s="25">
        <v>1100</v>
      </c>
      <c r="K17" s="11"/>
      <c r="L17" s="11"/>
      <c r="M17" s="11"/>
      <c r="N17" s="11"/>
      <c r="O17" s="11"/>
      <c r="P17" s="4"/>
    </row>
    <row r="18" spans="1:16">
      <c r="A18" s="28" t="s">
        <v>14</v>
      </c>
      <c r="B18" s="24"/>
      <c r="C18" s="24"/>
      <c r="D18" s="24"/>
      <c r="E18" s="24"/>
      <c r="F18" s="24"/>
      <c r="G18" s="24"/>
      <c r="H18" s="31"/>
      <c r="I18" s="24"/>
      <c r="J18" s="25"/>
      <c r="K18" s="11"/>
      <c r="L18" s="11"/>
      <c r="M18" s="11"/>
      <c r="N18" s="11"/>
      <c r="O18" s="11"/>
      <c r="P18" s="4"/>
    </row>
    <row r="19" spans="1:16">
      <c r="A19" s="27" t="s">
        <v>15</v>
      </c>
      <c r="B19" s="24">
        <v>1031</v>
      </c>
      <c r="C19" s="24">
        <v>631</v>
      </c>
      <c r="D19" s="24">
        <v>1274</v>
      </c>
      <c r="E19" s="24">
        <v>884</v>
      </c>
      <c r="F19" s="24">
        <v>811</v>
      </c>
      <c r="G19" s="24">
        <v>2187</v>
      </c>
      <c r="H19" s="31">
        <v>2000</v>
      </c>
      <c r="I19" s="24">
        <v>2100</v>
      </c>
      <c r="J19" s="25">
        <v>2200</v>
      </c>
      <c r="K19" s="11"/>
      <c r="L19" s="11"/>
      <c r="M19" s="11"/>
      <c r="N19" s="11"/>
      <c r="O19" s="11"/>
      <c r="P19" s="4"/>
    </row>
    <row r="20" spans="1:16" s="1" customFormat="1">
      <c r="A20" s="36" t="s">
        <v>16</v>
      </c>
      <c r="B20" s="37">
        <f>SUM(B6:B19)</f>
        <v>26532</v>
      </c>
      <c r="C20" s="37">
        <f t="shared" ref="C20:O20" si="0">SUM(C6:C19)</f>
        <v>9654</v>
      </c>
      <c r="D20" s="37">
        <f t="shared" si="0"/>
        <v>11464</v>
      </c>
      <c r="E20" s="37">
        <f t="shared" si="0"/>
        <v>11232</v>
      </c>
      <c r="F20" s="37">
        <f t="shared" si="0"/>
        <v>34256</v>
      </c>
      <c r="G20" s="37">
        <f t="shared" si="0"/>
        <v>52969</v>
      </c>
      <c r="H20" s="38">
        <f t="shared" si="0"/>
        <v>56844</v>
      </c>
      <c r="I20" s="37">
        <f t="shared" si="0"/>
        <v>60800</v>
      </c>
      <c r="J20" s="39">
        <f t="shared" si="0"/>
        <v>62800</v>
      </c>
      <c r="K20" s="12">
        <f t="shared" si="0"/>
        <v>0</v>
      </c>
      <c r="L20" s="12">
        <f t="shared" si="0"/>
        <v>0</v>
      </c>
      <c r="M20" s="12">
        <f t="shared" si="0"/>
        <v>0</v>
      </c>
      <c r="N20" s="12">
        <f t="shared" si="0"/>
        <v>0</v>
      </c>
      <c r="O20" s="12">
        <f t="shared" si="0"/>
        <v>0</v>
      </c>
      <c r="P20" s="5"/>
    </row>
    <row r="21" spans="1:16" ht="6" customHeight="1">
      <c r="A21" s="8"/>
      <c r="B21" s="14"/>
      <c r="C21" s="14"/>
      <c r="D21" s="14"/>
      <c r="E21" s="14"/>
      <c r="F21" s="14"/>
      <c r="G21" s="14"/>
      <c r="H21" s="14"/>
      <c r="I21" s="14"/>
      <c r="J21" s="14"/>
      <c r="K21" s="11"/>
      <c r="L21" s="11"/>
      <c r="M21" s="11"/>
      <c r="N21" s="11"/>
      <c r="O21" s="11"/>
      <c r="P21" s="4"/>
    </row>
    <row r="22" spans="1:16">
      <c r="A22" s="32" t="s">
        <v>20</v>
      </c>
      <c r="B22" s="33" t="s">
        <v>17</v>
      </c>
      <c r="C22" s="33" t="s">
        <v>17</v>
      </c>
      <c r="D22" s="33" t="s">
        <v>17</v>
      </c>
      <c r="E22" s="33" t="s">
        <v>17</v>
      </c>
      <c r="F22" s="33" t="s">
        <v>17</v>
      </c>
      <c r="G22" s="33" t="s">
        <v>17</v>
      </c>
      <c r="H22" s="34" t="s">
        <v>18</v>
      </c>
      <c r="I22" s="33" t="s">
        <v>18</v>
      </c>
      <c r="J22" s="35" t="s">
        <v>18</v>
      </c>
      <c r="K22" s="13" t="s">
        <v>18</v>
      </c>
      <c r="L22" s="13" t="s">
        <v>18</v>
      </c>
      <c r="M22" s="13" t="s">
        <v>18</v>
      </c>
      <c r="N22" s="13" t="s">
        <v>18</v>
      </c>
      <c r="O22" s="13" t="s">
        <v>18</v>
      </c>
      <c r="P22" s="4"/>
    </row>
    <row r="23" spans="1:16">
      <c r="A23" s="26" t="s">
        <v>4</v>
      </c>
      <c r="B23" s="15"/>
      <c r="C23" s="15"/>
      <c r="D23" s="15"/>
      <c r="E23" s="15"/>
      <c r="F23" s="15"/>
      <c r="G23" s="15"/>
      <c r="H23" s="30" t="s">
        <v>19</v>
      </c>
      <c r="I23" s="40"/>
      <c r="J23" s="41"/>
      <c r="K23" s="13"/>
      <c r="L23" s="13"/>
      <c r="M23" s="13"/>
      <c r="N23" s="13"/>
      <c r="O23" s="13"/>
      <c r="P23" s="4"/>
    </row>
    <row r="24" spans="1:16">
      <c r="A24" s="27" t="s">
        <v>58</v>
      </c>
      <c r="B24" s="14">
        <v>153</v>
      </c>
      <c r="C24" s="14">
        <v>2108</v>
      </c>
      <c r="D24" s="14">
        <v>1243</v>
      </c>
      <c r="E24" s="14">
        <v>1849</v>
      </c>
      <c r="F24" s="14">
        <v>2760</v>
      </c>
      <c r="G24" s="14">
        <v>1063</v>
      </c>
      <c r="H24" s="31">
        <v>614</v>
      </c>
      <c r="I24" s="24">
        <v>1400</v>
      </c>
      <c r="J24" s="25">
        <v>1450</v>
      </c>
      <c r="K24" s="11"/>
      <c r="L24" s="11"/>
      <c r="M24" s="11"/>
      <c r="N24" s="11"/>
      <c r="O24" s="11"/>
      <c r="P24" s="4"/>
    </row>
    <row r="25" spans="1:16">
      <c r="A25" s="27" t="s">
        <v>5</v>
      </c>
      <c r="B25" s="14">
        <v>-398</v>
      </c>
      <c r="C25" s="14">
        <v>0</v>
      </c>
      <c r="D25" s="14">
        <v>616</v>
      </c>
      <c r="E25" s="14">
        <v>-738</v>
      </c>
      <c r="F25" s="14">
        <v>1233</v>
      </c>
      <c r="G25" s="14">
        <v>-331</v>
      </c>
      <c r="H25" s="31">
        <v>-1485</v>
      </c>
      <c r="I25" s="24">
        <v>0</v>
      </c>
      <c r="J25" s="25">
        <v>0</v>
      </c>
      <c r="K25" s="11"/>
      <c r="L25" s="11"/>
      <c r="M25" s="11"/>
      <c r="N25" s="11"/>
      <c r="O25" s="11"/>
      <c r="P25" s="4"/>
    </row>
    <row r="26" spans="1:16">
      <c r="A26" s="27" t="s">
        <v>6</v>
      </c>
      <c r="B26" s="14">
        <v>0</v>
      </c>
      <c r="C26" s="14">
        <v>0</v>
      </c>
      <c r="D26" s="14">
        <v>0</v>
      </c>
      <c r="E26" s="14">
        <v>0</v>
      </c>
      <c r="F26" s="14">
        <v>6463</v>
      </c>
      <c r="G26" s="14">
        <v>10854</v>
      </c>
      <c r="H26" s="31">
        <v>10000</v>
      </c>
      <c r="I26" s="24">
        <v>10250</v>
      </c>
      <c r="J26" s="25">
        <v>10500</v>
      </c>
      <c r="K26" s="11"/>
      <c r="L26" s="11"/>
      <c r="M26" s="11"/>
      <c r="N26" s="11"/>
      <c r="O26" s="11"/>
    </row>
    <row r="27" spans="1:16">
      <c r="A27" s="27" t="s">
        <v>7</v>
      </c>
      <c r="B27" s="14">
        <v>823</v>
      </c>
      <c r="C27" s="14">
        <v>1025</v>
      </c>
      <c r="D27" s="14">
        <v>1265</v>
      </c>
      <c r="E27" s="14">
        <v>1041</v>
      </c>
      <c r="F27" s="14">
        <v>1308</v>
      </c>
      <c r="G27" s="14">
        <v>1360</v>
      </c>
      <c r="H27" s="31">
        <v>1100</v>
      </c>
      <c r="I27" s="24">
        <v>1150</v>
      </c>
      <c r="J27" s="25">
        <v>1200</v>
      </c>
      <c r="K27" s="11"/>
      <c r="L27" s="11"/>
      <c r="M27" s="11"/>
      <c r="N27" s="11"/>
      <c r="O27" s="11"/>
    </row>
    <row r="28" spans="1:16">
      <c r="A28" s="27" t="s">
        <v>8</v>
      </c>
      <c r="B28" s="14">
        <v>0</v>
      </c>
      <c r="C28" s="14">
        <v>0</v>
      </c>
      <c r="D28" s="14">
        <v>141</v>
      </c>
      <c r="E28" s="14">
        <v>320</v>
      </c>
      <c r="F28" s="14">
        <v>429</v>
      </c>
      <c r="G28" s="14">
        <v>556</v>
      </c>
      <c r="H28" s="31">
        <v>400</v>
      </c>
      <c r="I28" s="24">
        <v>400</v>
      </c>
      <c r="J28" s="25">
        <v>400</v>
      </c>
      <c r="K28" s="11"/>
      <c r="L28" s="11"/>
      <c r="M28" s="11"/>
      <c r="N28" s="11"/>
      <c r="O28" s="11"/>
    </row>
    <row r="29" spans="1:16">
      <c r="A29" s="27" t="s">
        <v>9</v>
      </c>
      <c r="B29" s="14"/>
      <c r="C29" s="14"/>
      <c r="D29" s="14"/>
      <c r="E29" s="14"/>
      <c r="F29" s="14"/>
      <c r="G29" s="14"/>
      <c r="H29" s="31"/>
      <c r="I29" s="24"/>
      <c r="J29" s="25"/>
      <c r="K29" s="11"/>
      <c r="L29" s="11"/>
      <c r="M29" s="11"/>
      <c r="N29" s="11"/>
      <c r="O29" s="11"/>
    </row>
    <row r="30" spans="1:16">
      <c r="A30" s="27" t="s">
        <v>10</v>
      </c>
      <c r="B30" s="14">
        <v>0</v>
      </c>
      <c r="C30" s="14">
        <v>0</v>
      </c>
      <c r="D30" s="14">
        <v>0</v>
      </c>
      <c r="E30" s="14">
        <v>0</v>
      </c>
      <c r="F30" s="14">
        <v>-4291</v>
      </c>
      <c r="G30" s="14">
        <v>2751</v>
      </c>
      <c r="H30" s="31">
        <v>-5000</v>
      </c>
      <c r="I30" s="24">
        <v>-5000</v>
      </c>
      <c r="J30" s="25">
        <v>-5000</v>
      </c>
      <c r="K30" s="11"/>
      <c r="L30" s="11"/>
      <c r="M30" s="11"/>
      <c r="N30" s="11"/>
      <c r="O30" s="11"/>
    </row>
    <row r="31" spans="1:16">
      <c r="A31" s="28" t="s">
        <v>11</v>
      </c>
      <c r="B31" s="14"/>
      <c r="C31" s="14"/>
      <c r="D31" s="14"/>
      <c r="E31" s="14"/>
      <c r="F31" s="14"/>
      <c r="G31" s="14"/>
      <c r="H31" s="31"/>
      <c r="I31" s="24"/>
      <c r="J31" s="25"/>
      <c r="K31" s="11"/>
      <c r="L31" s="11"/>
      <c r="M31" s="11"/>
      <c r="N31" s="11"/>
      <c r="O31" s="11"/>
    </row>
    <row r="32" spans="1:16">
      <c r="A32" s="27" t="s">
        <v>12</v>
      </c>
      <c r="B32" s="14">
        <v>10218</v>
      </c>
      <c r="C32" s="14">
        <v>-9210</v>
      </c>
      <c r="D32" s="14">
        <v>-30</v>
      </c>
      <c r="E32" s="14">
        <v>0</v>
      </c>
      <c r="F32" s="14">
        <v>3576</v>
      </c>
      <c r="G32" s="14">
        <v>1541</v>
      </c>
      <c r="H32" s="31">
        <v>-4556</v>
      </c>
      <c r="I32" s="24">
        <v>-561</v>
      </c>
      <c r="J32" s="25">
        <v>0</v>
      </c>
      <c r="K32" s="11"/>
      <c r="L32" s="11"/>
      <c r="M32" s="11"/>
      <c r="N32" s="11"/>
      <c r="O32" s="11"/>
    </row>
    <row r="33" spans="1:15">
      <c r="A33" s="27" t="s">
        <v>13</v>
      </c>
      <c r="B33" s="14">
        <v>361</v>
      </c>
      <c r="C33" s="14">
        <v>0</v>
      </c>
      <c r="D33" s="14">
        <v>793</v>
      </c>
      <c r="E33" s="14">
        <v>-1700</v>
      </c>
      <c r="F33" s="14">
        <v>-1670</v>
      </c>
      <c r="G33" s="14">
        <v>-5335</v>
      </c>
      <c r="H33" s="31">
        <v>-6000</v>
      </c>
      <c r="I33" s="24">
        <v>-6000</v>
      </c>
      <c r="J33" s="25">
        <v>-6000</v>
      </c>
      <c r="K33" s="11"/>
      <c r="L33" s="11"/>
      <c r="M33" s="11"/>
      <c r="N33" s="11"/>
      <c r="O33" s="11"/>
    </row>
    <row r="34" spans="1:15">
      <c r="A34" s="28" t="s">
        <v>14</v>
      </c>
      <c r="B34" s="14"/>
      <c r="C34" s="14"/>
      <c r="D34" s="14"/>
      <c r="E34" s="14"/>
      <c r="F34" s="14"/>
      <c r="G34" s="14"/>
      <c r="H34" s="31"/>
      <c r="I34" s="24"/>
      <c r="J34" s="25"/>
      <c r="K34" s="11"/>
      <c r="L34" s="11"/>
      <c r="M34" s="11"/>
      <c r="N34" s="11"/>
      <c r="O34" s="11"/>
    </row>
    <row r="35" spans="1:15">
      <c r="A35" s="27" t="s">
        <v>15</v>
      </c>
      <c r="B35" s="14">
        <v>21</v>
      </c>
      <c r="C35" s="14">
        <v>-243</v>
      </c>
      <c r="D35" s="14">
        <v>-263</v>
      </c>
      <c r="E35" s="14">
        <v>-217</v>
      </c>
      <c r="F35" s="14">
        <v>-1318</v>
      </c>
      <c r="G35" s="14">
        <v>-1123</v>
      </c>
      <c r="H35" s="31">
        <v>-1200</v>
      </c>
      <c r="I35" s="24">
        <v>-1300</v>
      </c>
      <c r="J35" s="25">
        <v>-1400</v>
      </c>
      <c r="K35" s="11"/>
      <c r="L35" s="11"/>
      <c r="M35" s="11"/>
      <c r="N35" s="11"/>
      <c r="O35" s="11"/>
    </row>
    <row r="36" spans="1:15">
      <c r="A36" s="36" t="s">
        <v>16</v>
      </c>
      <c r="B36" s="37">
        <f>SUM(B22:B35)</f>
        <v>11178</v>
      </c>
      <c r="C36" s="37">
        <f t="shared" ref="C36" si="1">SUM(C22:C35)</f>
        <v>-6320</v>
      </c>
      <c r="D36" s="37">
        <f t="shared" ref="D36" si="2">SUM(D22:D35)</f>
        <v>3765</v>
      </c>
      <c r="E36" s="37">
        <f t="shared" ref="E36" si="3">SUM(E22:E35)</f>
        <v>555</v>
      </c>
      <c r="F36" s="37">
        <f t="shared" ref="F36" si="4">SUM(F22:F35)</f>
        <v>8490</v>
      </c>
      <c r="G36" s="37">
        <f t="shared" ref="G36" si="5">SUM(G22:G35)</f>
        <v>11336</v>
      </c>
      <c r="H36" s="38">
        <f t="shared" ref="H36" si="6">SUM(H22:H35)</f>
        <v>-6127</v>
      </c>
      <c r="I36" s="37">
        <f t="shared" ref="I36" si="7">SUM(I22:I35)</f>
        <v>339</v>
      </c>
      <c r="J36" s="39">
        <f t="shared" ref="J36" si="8">SUM(J22:J35)</f>
        <v>1150</v>
      </c>
      <c r="K36" s="12">
        <f t="shared" ref="K36" si="9">SUM(K22:K35)</f>
        <v>0</v>
      </c>
      <c r="L36" s="12">
        <f t="shared" ref="L36" si="10">SUM(L22:L35)</f>
        <v>0</v>
      </c>
      <c r="M36" s="12">
        <f t="shared" ref="M36" si="11">SUM(M22:M35)</f>
        <v>0</v>
      </c>
      <c r="N36" s="12">
        <f t="shared" ref="N36" si="12">SUM(N22:N35)</f>
        <v>0</v>
      </c>
      <c r="O36" s="12">
        <f t="shared" ref="O36" si="13">SUM(O22:O35)</f>
        <v>0</v>
      </c>
    </row>
    <row r="37" spans="1:15">
      <c r="A37" s="42" t="s">
        <v>21</v>
      </c>
      <c r="B37" s="43"/>
      <c r="C37" s="43"/>
      <c r="D37" s="43"/>
      <c r="E37" s="43"/>
      <c r="F37" s="43"/>
      <c r="G37" s="43"/>
      <c r="H37" s="43"/>
      <c r="I37" s="43"/>
      <c r="J37" s="44"/>
    </row>
    <row r="38" spans="1:15">
      <c r="A38" s="45" t="s">
        <v>22</v>
      </c>
      <c r="B38" s="46"/>
      <c r="C38" s="46"/>
      <c r="D38" s="46"/>
      <c r="E38" s="46"/>
      <c r="F38" s="46"/>
      <c r="G38" s="46"/>
      <c r="H38" s="46"/>
      <c r="I38" s="46"/>
      <c r="J38" s="47"/>
    </row>
    <row r="39" spans="1:15">
      <c r="A39" s="45" t="s">
        <v>23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5">
      <c r="A40" s="45" t="s">
        <v>24</v>
      </c>
      <c r="B40" s="46"/>
      <c r="C40" s="46"/>
      <c r="D40" s="46"/>
      <c r="E40" s="46"/>
      <c r="F40" s="46"/>
      <c r="G40" s="46"/>
      <c r="H40" s="46"/>
      <c r="I40" s="46"/>
      <c r="J40" s="47"/>
    </row>
    <row r="41" spans="1:15">
      <c r="A41" s="45" t="s">
        <v>25</v>
      </c>
      <c r="B41" s="46"/>
      <c r="C41" s="46"/>
      <c r="D41" s="46"/>
      <c r="E41" s="46"/>
      <c r="F41" s="46"/>
      <c r="G41" s="46"/>
      <c r="H41" s="46"/>
      <c r="I41" s="46"/>
      <c r="J41" s="47"/>
    </row>
    <row r="42" spans="1:15">
      <c r="A42" s="45" t="s">
        <v>26</v>
      </c>
      <c r="B42" s="46"/>
      <c r="C42" s="46"/>
      <c r="D42" s="46"/>
      <c r="E42" s="46"/>
      <c r="F42" s="46"/>
      <c r="G42" s="46"/>
      <c r="H42" s="46"/>
      <c r="I42" s="46"/>
      <c r="J42" s="47"/>
    </row>
    <row r="43" spans="1:15">
      <c r="A43" s="45" t="s">
        <v>56</v>
      </c>
      <c r="B43" s="46"/>
      <c r="C43" s="46"/>
      <c r="D43" s="46"/>
      <c r="E43" s="46"/>
      <c r="F43" s="46"/>
      <c r="G43" s="46"/>
      <c r="H43" s="46"/>
      <c r="I43" s="46"/>
      <c r="J43" s="47"/>
    </row>
    <row r="44" spans="1:15">
      <c r="A44" s="45" t="s">
        <v>57</v>
      </c>
      <c r="B44" s="46"/>
      <c r="C44" s="46"/>
      <c r="D44" s="46"/>
      <c r="E44" s="46"/>
      <c r="F44" s="46"/>
      <c r="G44" s="46"/>
      <c r="H44" s="46"/>
      <c r="I44" s="46"/>
      <c r="J44" s="47"/>
    </row>
    <row r="45" spans="1:15">
      <c r="A45" s="45" t="s">
        <v>27</v>
      </c>
      <c r="B45" s="46"/>
      <c r="C45" s="46"/>
      <c r="D45" s="46"/>
      <c r="E45" s="46"/>
      <c r="F45" s="46"/>
      <c r="G45" s="46"/>
      <c r="H45" s="46"/>
      <c r="I45" s="46"/>
      <c r="J45" s="47"/>
    </row>
    <row r="46" spans="1:15">
      <c r="A46" s="45" t="s">
        <v>28</v>
      </c>
      <c r="B46" s="46"/>
      <c r="C46" s="46"/>
      <c r="D46" s="46"/>
      <c r="E46" s="46"/>
      <c r="F46" s="46"/>
      <c r="G46" s="46"/>
      <c r="H46" s="46"/>
      <c r="I46" s="46"/>
      <c r="J46" s="47"/>
    </row>
    <row r="47" spans="1:15">
      <c r="A47" s="48" t="s">
        <v>29</v>
      </c>
      <c r="B47" s="49"/>
      <c r="C47" s="49"/>
      <c r="D47" s="49"/>
      <c r="E47" s="49"/>
      <c r="F47" s="49"/>
      <c r="G47" s="49"/>
      <c r="H47" s="49"/>
      <c r="I47" s="49"/>
      <c r="J47" s="50"/>
    </row>
    <row r="49" spans="1:15">
      <c r="A49" s="16" t="s">
        <v>0</v>
      </c>
      <c r="B49" s="17" t="s">
        <v>1</v>
      </c>
      <c r="C49" s="17" t="s">
        <v>1</v>
      </c>
      <c r="D49" s="17" t="s">
        <v>1</v>
      </c>
      <c r="E49" s="17" t="s">
        <v>2</v>
      </c>
      <c r="F49" s="17" t="s">
        <v>1</v>
      </c>
      <c r="G49" s="17" t="s">
        <v>1</v>
      </c>
      <c r="H49" s="17" t="s">
        <v>1</v>
      </c>
      <c r="I49" s="17" t="s">
        <v>1</v>
      </c>
      <c r="J49" s="18" t="s">
        <v>1</v>
      </c>
      <c r="K49" s="2" t="s">
        <v>1</v>
      </c>
      <c r="L49" s="2" t="s">
        <v>1</v>
      </c>
      <c r="M49" s="2" t="s">
        <v>1</v>
      </c>
      <c r="N49" s="2" t="s">
        <v>1</v>
      </c>
      <c r="O49" s="2" t="s">
        <v>1</v>
      </c>
    </row>
    <row r="50" spans="1:15">
      <c r="A50" s="19"/>
      <c r="B50" s="20">
        <v>40298</v>
      </c>
      <c r="C50" s="20">
        <v>40663</v>
      </c>
      <c r="D50" s="20">
        <v>41029</v>
      </c>
      <c r="E50" s="20">
        <v>41274</v>
      </c>
      <c r="F50" s="20">
        <v>41639</v>
      </c>
      <c r="G50" s="20">
        <v>42004</v>
      </c>
      <c r="H50" s="20">
        <v>42369</v>
      </c>
      <c r="I50" s="20">
        <v>42735</v>
      </c>
      <c r="J50" s="21">
        <v>43100</v>
      </c>
      <c r="K50" s="3">
        <v>43465</v>
      </c>
      <c r="L50" s="3">
        <v>43830</v>
      </c>
      <c r="M50" s="3">
        <v>44196</v>
      </c>
      <c r="N50" s="3">
        <v>44561</v>
      </c>
      <c r="O50" s="3">
        <v>44926</v>
      </c>
    </row>
    <row r="52" spans="1:15">
      <c r="A52" s="32" t="s">
        <v>30</v>
      </c>
      <c r="B52" s="33" t="s">
        <v>17</v>
      </c>
      <c r="C52" s="33" t="s">
        <v>17</v>
      </c>
      <c r="D52" s="33" t="s">
        <v>17</v>
      </c>
      <c r="E52" s="33" t="s">
        <v>17</v>
      </c>
      <c r="F52" s="33" t="s">
        <v>17</v>
      </c>
      <c r="G52" s="33" t="s">
        <v>17</v>
      </c>
      <c r="H52" s="34" t="s">
        <v>18</v>
      </c>
      <c r="I52" s="33" t="s">
        <v>18</v>
      </c>
      <c r="J52" s="35" t="s">
        <v>18</v>
      </c>
      <c r="K52" s="7" t="s">
        <v>18</v>
      </c>
      <c r="L52" s="7" t="s">
        <v>18</v>
      </c>
      <c r="M52" s="7" t="s">
        <v>18</v>
      </c>
      <c r="N52" s="7" t="s">
        <v>18</v>
      </c>
      <c r="O52" s="7" t="s">
        <v>18</v>
      </c>
    </row>
    <row r="53" spans="1:15">
      <c r="A53" s="26" t="s">
        <v>31</v>
      </c>
      <c r="B53" s="22"/>
      <c r="C53" s="22"/>
      <c r="D53" s="22"/>
      <c r="E53" s="22"/>
      <c r="F53" s="22"/>
      <c r="G53" s="22"/>
      <c r="H53" s="30" t="s">
        <v>19</v>
      </c>
      <c r="I53" s="22"/>
      <c r="J53" s="23"/>
      <c r="K53" s="7"/>
      <c r="L53" s="7"/>
      <c r="M53" s="7"/>
      <c r="N53" s="7"/>
      <c r="O53" s="7"/>
    </row>
    <row r="54" spans="1:15">
      <c r="A54" s="27" t="s">
        <v>32</v>
      </c>
      <c r="B54" s="24">
        <v>3426</v>
      </c>
      <c r="C54" s="24">
        <f>B56</f>
        <v>14604</v>
      </c>
      <c r="D54" s="24">
        <f t="shared" ref="D54:O54" si="14">C56</f>
        <v>8284</v>
      </c>
      <c r="E54" s="24">
        <f t="shared" si="14"/>
        <v>12049</v>
      </c>
      <c r="F54" s="24">
        <f t="shared" si="14"/>
        <v>12604</v>
      </c>
      <c r="G54" s="24">
        <f t="shared" si="14"/>
        <v>21094</v>
      </c>
      <c r="H54" s="31">
        <f t="shared" si="14"/>
        <v>32430</v>
      </c>
      <c r="I54" s="24">
        <f t="shared" si="14"/>
        <v>26303</v>
      </c>
      <c r="J54" s="25">
        <f t="shared" si="14"/>
        <v>26642</v>
      </c>
      <c r="K54" s="4">
        <f t="shared" si="14"/>
        <v>27792</v>
      </c>
      <c r="L54" s="4">
        <f t="shared" si="14"/>
        <v>27792</v>
      </c>
      <c r="M54" s="4">
        <f t="shared" si="14"/>
        <v>27792</v>
      </c>
      <c r="N54" s="4">
        <f t="shared" si="14"/>
        <v>27792</v>
      </c>
      <c r="O54" s="4">
        <f t="shared" si="14"/>
        <v>27792</v>
      </c>
    </row>
    <row r="55" spans="1:15">
      <c r="A55" s="27" t="s">
        <v>33</v>
      </c>
      <c r="B55" s="24">
        <f t="shared" ref="B55:O55" si="15">B36</f>
        <v>11178</v>
      </c>
      <c r="C55" s="24">
        <f t="shared" si="15"/>
        <v>-6320</v>
      </c>
      <c r="D55" s="24">
        <f t="shared" si="15"/>
        <v>3765</v>
      </c>
      <c r="E55" s="24">
        <f t="shared" si="15"/>
        <v>555</v>
      </c>
      <c r="F55" s="24">
        <f t="shared" si="15"/>
        <v>8490</v>
      </c>
      <c r="G55" s="24">
        <f t="shared" si="15"/>
        <v>11336</v>
      </c>
      <c r="H55" s="31">
        <f t="shared" si="15"/>
        <v>-6127</v>
      </c>
      <c r="I55" s="24">
        <f t="shared" si="15"/>
        <v>339</v>
      </c>
      <c r="J55" s="25">
        <f t="shared" si="15"/>
        <v>1150</v>
      </c>
      <c r="K55" s="4">
        <f t="shared" si="15"/>
        <v>0</v>
      </c>
      <c r="L55" s="4">
        <f t="shared" si="15"/>
        <v>0</v>
      </c>
      <c r="M55" s="4">
        <f t="shared" si="15"/>
        <v>0</v>
      </c>
      <c r="N55" s="4">
        <f t="shared" si="15"/>
        <v>0</v>
      </c>
      <c r="O55" s="4">
        <f t="shared" si="15"/>
        <v>0</v>
      </c>
    </row>
    <row r="56" spans="1:15">
      <c r="A56" s="27"/>
      <c r="B56" s="38">
        <f>SUM(B54:B55)</f>
        <v>14604</v>
      </c>
      <c r="C56" s="37">
        <f t="shared" ref="C56:O56" si="16">SUM(C54:C55)</f>
        <v>8284</v>
      </c>
      <c r="D56" s="37">
        <f t="shared" si="16"/>
        <v>12049</v>
      </c>
      <c r="E56" s="37">
        <f t="shared" si="16"/>
        <v>12604</v>
      </c>
      <c r="F56" s="37">
        <f t="shared" si="16"/>
        <v>21094</v>
      </c>
      <c r="G56" s="37">
        <f t="shared" si="16"/>
        <v>32430</v>
      </c>
      <c r="H56" s="38">
        <f t="shared" si="16"/>
        <v>26303</v>
      </c>
      <c r="I56" s="37">
        <f t="shared" si="16"/>
        <v>26642</v>
      </c>
      <c r="J56" s="39">
        <f t="shared" si="16"/>
        <v>27792</v>
      </c>
      <c r="K56" s="4">
        <f t="shared" si="16"/>
        <v>27792</v>
      </c>
      <c r="L56" s="4">
        <f t="shared" si="16"/>
        <v>27792</v>
      </c>
      <c r="M56" s="4">
        <f t="shared" si="16"/>
        <v>27792</v>
      </c>
      <c r="N56" s="4">
        <f t="shared" si="16"/>
        <v>27792</v>
      </c>
      <c r="O56" s="4">
        <f t="shared" si="16"/>
        <v>27792</v>
      </c>
    </row>
    <row r="57" spans="1:15">
      <c r="A57" s="28" t="s">
        <v>34</v>
      </c>
      <c r="B57" s="24"/>
      <c r="C57" s="24"/>
      <c r="D57" s="24"/>
      <c r="E57" s="24"/>
      <c r="F57" s="24"/>
      <c r="G57" s="24"/>
      <c r="H57" s="31"/>
      <c r="I57" s="24"/>
      <c r="J57" s="25"/>
      <c r="K57" s="4"/>
      <c r="L57" s="4"/>
      <c r="M57" s="4"/>
      <c r="N57" s="4"/>
      <c r="O57" s="4"/>
    </row>
    <row r="58" spans="1:15">
      <c r="A58" s="27" t="s">
        <v>35</v>
      </c>
      <c r="B58" s="24"/>
      <c r="C58" s="24"/>
      <c r="D58" s="24"/>
      <c r="E58" s="24">
        <v>1017</v>
      </c>
      <c r="F58" s="24">
        <v>5595</v>
      </c>
      <c r="G58" s="24">
        <v>11053</v>
      </c>
      <c r="H58" s="31">
        <v>12000</v>
      </c>
      <c r="I58" s="24">
        <v>12000</v>
      </c>
      <c r="J58" s="25">
        <v>12000</v>
      </c>
      <c r="K58" s="4"/>
      <c r="L58" s="4"/>
      <c r="M58" s="4"/>
      <c r="N58" s="4"/>
      <c r="O58" s="4"/>
    </row>
    <row r="59" spans="1:15">
      <c r="A59" s="27" t="s">
        <v>36</v>
      </c>
      <c r="B59" s="24"/>
      <c r="C59" s="24"/>
      <c r="D59" s="24">
        <v>523</v>
      </c>
      <c r="E59" s="24">
        <v>393</v>
      </c>
      <c r="F59" s="24">
        <v>343</v>
      </c>
      <c r="G59" s="24">
        <v>343</v>
      </c>
      <c r="H59" s="31">
        <v>300</v>
      </c>
      <c r="I59" s="24">
        <v>400</v>
      </c>
      <c r="J59" s="25">
        <v>400</v>
      </c>
      <c r="K59" s="4"/>
      <c r="L59" s="4"/>
      <c r="M59" s="4"/>
      <c r="N59" s="4"/>
      <c r="O59" s="4"/>
    </row>
    <row r="60" spans="1:15">
      <c r="A60" s="27" t="s">
        <v>37</v>
      </c>
      <c r="B60" s="24"/>
      <c r="C60" s="24"/>
      <c r="D60" s="24"/>
      <c r="E60" s="24">
        <v>660</v>
      </c>
      <c r="F60" s="24">
        <v>1397</v>
      </c>
      <c r="G60" s="24">
        <v>2183</v>
      </c>
      <c r="H60" s="31">
        <v>2000</v>
      </c>
      <c r="I60" s="24">
        <v>2250</v>
      </c>
      <c r="J60" s="25">
        <v>2500</v>
      </c>
      <c r="K60" s="4"/>
      <c r="L60" s="4"/>
      <c r="M60" s="4"/>
      <c r="N60" s="4"/>
      <c r="O60" s="4"/>
    </row>
    <row r="61" spans="1:15">
      <c r="A61" s="53" t="s">
        <v>38</v>
      </c>
      <c r="B61" s="24">
        <v>14604</v>
      </c>
      <c r="C61" s="24">
        <v>8284</v>
      </c>
      <c r="D61" s="24">
        <v>11526</v>
      </c>
      <c r="E61" s="24">
        <v>11546</v>
      </c>
      <c r="F61" s="24">
        <v>21459</v>
      </c>
      <c r="G61" s="24">
        <v>25372</v>
      </c>
      <c r="H61" s="31">
        <v>13003</v>
      </c>
      <c r="I61" s="24">
        <v>13042</v>
      </c>
      <c r="J61" s="25">
        <v>13992</v>
      </c>
      <c r="K61" s="4"/>
      <c r="L61" s="4"/>
      <c r="M61" s="4"/>
      <c r="N61" s="4"/>
      <c r="O61" s="4"/>
    </row>
    <row r="62" spans="1:15">
      <c r="A62" s="27" t="s">
        <v>39</v>
      </c>
      <c r="B62" s="24"/>
      <c r="C62" s="24"/>
      <c r="D62" s="24"/>
      <c r="E62" s="24">
        <v>-1012</v>
      </c>
      <c r="F62" s="24">
        <v>-7700</v>
      </c>
      <c r="G62" s="24">
        <v>-6521</v>
      </c>
      <c r="H62" s="31">
        <v>-1000</v>
      </c>
      <c r="I62" s="24">
        <v>-1050</v>
      </c>
      <c r="J62" s="25">
        <v>-1100</v>
      </c>
      <c r="K62" s="4"/>
      <c r="L62" s="4"/>
      <c r="M62" s="4"/>
      <c r="N62" s="4"/>
      <c r="O62" s="4"/>
    </row>
    <row r="63" spans="1:15">
      <c r="A63" s="54"/>
      <c r="B63" s="38">
        <f>SUM(B58:B62)</f>
        <v>14604</v>
      </c>
      <c r="C63" s="37">
        <f t="shared" ref="C63:N63" si="17">SUM(C58:C62)</f>
        <v>8284</v>
      </c>
      <c r="D63" s="37">
        <f t="shared" si="17"/>
        <v>12049</v>
      </c>
      <c r="E63" s="37">
        <f t="shared" si="17"/>
        <v>12604</v>
      </c>
      <c r="F63" s="37">
        <f t="shared" si="17"/>
        <v>21094</v>
      </c>
      <c r="G63" s="37">
        <f t="shared" si="17"/>
        <v>32430</v>
      </c>
      <c r="H63" s="38">
        <f t="shared" si="17"/>
        <v>26303</v>
      </c>
      <c r="I63" s="37">
        <f t="shared" si="17"/>
        <v>26642</v>
      </c>
      <c r="J63" s="39">
        <f t="shared" si="17"/>
        <v>27792</v>
      </c>
      <c r="K63" s="4">
        <f t="shared" si="17"/>
        <v>0</v>
      </c>
      <c r="L63" s="4">
        <f t="shared" si="17"/>
        <v>0</v>
      </c>
      <c r="M63" s="4">
        <f t="shared" si="17"/>
        <v>0</v>
      </c>
      <c r="N63" s="4">
        <f t="shared" si="17"/>
        <v>0</v>
      </c>
      <c r="O63" s="4"/>
    </row>
    <row r="64" spans="1:15">
      <c r="A64" s="75" t="s">
        <v>21</v>
      </c>
      <c r="B64" s="76"/>
      <c r="C64" s="76"/>
      <c r="D64" s="76"/>
      <c r="E64" s="76"/>
      <c r="F64" s="76"/>
      <c r="G64" s="76"/>
      <c r="H64" s="76"/>
      <c r="I64" s="76"/>
      <c r="J64" s="77"/>
      <c r="K64" s="5"/>
      <c r="L64" s="5"/>
      <c r="M64" s="5"/>
      <c r="N64" s="5"/>
      <c r="O64" s="5"/>
    </row>
    <row r="65" spans="1:15">
      <c r="A65" s="78" t="s">
        <v>40</v>
      </c>
      <c r="B65" s="79"/>
      <c r="C65" s="79"/>
      <c r="D65" s="79"/>
      <c r="E65" s="79"/>
      <c r="F65" s="79"/>
      <c r="G65" s="79"/>
      <c r="H65" s="79"/>
      <c r="I65" s="79"/>
      <c r="J65" s="80"/>
      <c r="K65" s="4"/>
      <c r="L65" s="4"/>
      <c r="M65" s="4"/>
      <c r="N65" s="4"/>
      <c r="O65" s="4"/>
    </row>
    <row r="66" spans="1:15">
      <c r="A66" s="48" t="s">
        <v>41</v>
      </c>
      <c r="B66" s="73"/>
      <c r="C66" s="73"/>
      <c r="D66" s="73"/>
      <c r="E66" s="73"/>
      <c r="F66" s="73"/>
      <c r="G66" s="73"/>
      <c r="H66" s="73"/>
      <c r="I66" s="73"/>
      <c r="J66" s="74"/>
    </row>
    <row r="68" spans="1:15">
      <c r="A68" s="32" t="s">
        <v>42</v>
      </c>
      <c r="B68" s="34" t="s">
        <v>17</v>
      </c>
      <c r="C68" s="33" t="s">
        <v>17</v>
      </c>
      <c r="D68" s="33" t="s">
        <v>17</v>
      </c>
      <c r="E68" s="33" t="s">
        <v>17</v>
      </c>
      <c r="F68" s="33" t="s">
        <v>17</v>
      </c>
      <c r="G68" s="35" t="s">
        <v>17</v>
      </c>
      <c r="H68" s="34" t="s">
        <v>18</v>
      </c>
      <c r="I68" s="33" t="s">
        <v>18</v>
      </c>
      <c r="J68" s="35" t="s">
        <v>18</v>
      </c>
      <c r="K68" s="7" t="s">
        <v>18</v>
      </c>
      <c r="L68" s="7" t="s">
        <v>18</v>
      </c>
      <c r="M68" s="7" t="s">
        <v>18</v>
      </c>
      <c r="N68" s="7" t="s">
        <v>18</v>
      </c>
      <c r="O68" s="7" t="s">
        <v>18</v>
      </c>
    </row>
    <row r="69" spans="1:15">
      <c r="A69" s="26" t="s">
        <v>43</v>
      </c>
      <c r="B69" s="30"/>
      <c r="C69" s="22"/>
      <c r="D69" s="22"/>
      <c r="E69" s="22"/>
      <c r="F69" s="22"/>
      <c r="G69" s="23"/>
      <c r="H69" s="30" t="s">
        <v>19</v>
      </c>
      <c r="I69" s="22"/>
      <c r="J69" s="23"/>
      <c r="K69" s="7"/>
      <c r="L69" s="7"/>
      <c r="M69" s="7"/>
      <c r="N69" s="7"/>
      <c r="O69" s="7"/>
    </row>
    <row r="70" spans="1:15">
      <c r="A70" s="27" t="s">
        <v>33</v>
      </c>
      <c r="B70" s="57">
        <v>0</v>
      </c>
      <c r="C70" s="51">
        <f t="shared" ref="C70:O70" si="18">C55</f>
        <v>-6320</v>
      </c>
      <c r="D70" s="51">
        <f t="shared" si="18"/>
        <v>3765</v>
      </c>
      <c r="E70" s="51">
        <f t="shared" si="18"/>
        <v>555</v>
      </c>
      <c r="F70" s="51">
        <f t="shared" si="18"/>
        <v>8490</v>
      </c>
      <c r="G70" s="52">
        <f t="shared" si="18"/>
        <v>11336</v>
      </c>
      <c r="H70" s="57">
        <f t="shared" si="18"/>
        <v>-6127</v>
      </c>
      <c r="I70" s="51">
        <f t="shared" si="18"/>
        <v>339</v>
      </c>
      <c r="J70" s="52">
        <f t="shared" si="18"/>
        <v>1150</v>
      </c>
      <c r="K70" s="4">
        <f t="shared" si="18"/>
        <v>0</v>
      </c>
      <c r="L70" s="4">
        <f t="shared" si="18"/>
        <v>0</v>
      </c>
      <c r="M70" s="4">
        <f t="shared" si="18"/>
        <v>0</v>
      </c>
      <c r="N70" s="4">
        <f t="shared" si="18"/>
        <v>0</v>
      </c>
      <c r="O70" s="4">
        <f t="shared" si="18"/>
        <v>0</v>
      </c>
    </row>
    <row r="71" spans="1:15">
      <c r="A71" s="28" t="s">
        <v>44</v>
      </c>
      <c r="B71" s="57"/>
      <c r="C71" s="51"/>
      <c r="D71" s="51"/>
      <c r="E71" s="51"/>
      <c r="F71" s="51"/>
      <c r="G71" s="52"/>
      <c r="H71" s="57"/>
      <c r="I71" s="51"/>
      <c r="J71" s="52"/>
      <c r="K71" s="4"/>
      <c r="L71" s="4"/>
      <c r="M71" s="4"/>
      <c r="N71" s="4"/>
      <c r="O71" s="4"/>
    </row>
    <row r="72" spans="1:15">
      <c r="A72" s="27" t="s">
        <v>45</v>
      </c>
      <c r="B72" s="57"/>
      <c r="C72" s="51"/>
      <c r="D72" s="51"/>
      <c r="E72" s="51">
        <v>-1187</v>
      </c>
      <c r="F72" s="51">
        <v>-5596</v>
      </c>
      <c r="G72" s="52">
        <v>-6958</v>
      </c>
      <c r="H72" s="57">
        <v>-2447</v>
      </c>
      <c r="I72" s="51">
        <v>-1500</v>
      </c>
      <c r="J72" s="52">
        <v>-1500</v>
      </c>
      <c r="K72" s="4"/>
      <c r="L72" s="4"/>
      <c r="M72" s="4"/>
      <c r="N72" s="4"/>
      <c r="O72" s="4"/>
    </row>
    <row r="73" spans="1:15">
      <c r="A73" s="27" t="s">
        <v>46</v>
      </c>
      <c r="B73" s="57"/>
      <c r="C73" s="51"/>
      <c r="D73" s="51"/>
      <c r="E73" s="51">
        <v>170</v>
      </c>
      <c r="F73" s="51">
        <v>1018</v>
      </c>
      <c r="G73" s="52">
        <v>1500</v>
      </c>
      <c r="H73" s="57">
        <v>1500</v>
      </c>
      <c r="I73" s="51">
        <v>1500</v>
      </c>
      <c r="J73" s="52">
        <v>1500</v>
      </c>
      <c r="K73" s="4"/>
      <c r="L73" s="4"/>
      <c r="M73" s="4"/>
      <c r="N73" s="4"/>
      <c r="O73" s="4"/>
    </row>
    <row r="74" spans="1:15">
      <c r="A74" s="28" t="s">
        <v>47</v>
      </c>
      <c r="B74" s="57"/>
      <c r="C74" s="51"/>
      <c r="D74" s="51"/>
      <c r="E74" s="51"/>
      <c r="F74" s="51"/>
      <c r="G74" s="52"/>
      <c r="H74" s="57"/>
      <c r="I74" s="51"/>
      <c r="J74" s="52"/>
      <c r="K74" s="4"/>
      <c r="L74" s="4"/>
      <c r="M74" s="4"/>
      <c r="N74" s="4"/>
      <c r="O74" s="4"/>
    </row>
    <row r="75" spans="1:15">
      <c r="A75" s="53" t="s">
        <v>48</v>
      </c>
      <c r="B75" s="57"/>
      <c r="C75" s="51">
        <f t="shared" ref="C75:M75" si="19">B59-C59</f>
        <v>0</v>
      </c>
      <c r="D75" s="51">
        <f t="shared" si="19"/>
        <v>-523</v>
      </c>
      <c r="E75" s="51">
        <f t="shared" si="19"/>
        <v>130</v>
      </c>
      <c r="F75" s="51">
        <f t="shared" si="19"/>
        <v>50</v>
      </c>
      <c r="G75" s="52">
        <f t="shared" si="19"/>
        <v>0</v>
      </c>
      <c r="H75" s="57">
        <f t="shared" si="19"/>
        <v>43</v>
      </c>
      <c r="I75" s="51">
        <f t="shared" si="19"/>
        <v>-100</v>
      </c>
      <c r="J75" s="52">
        <f t="shared" si="19"/>
        <v>0</v>
      </c>
      <c r="K75" s="4">
        <f t="shared" si="19"/>
        <v>400</v>
      </c>
      <c r="L75" s="4">
        <f t="shared" si="19"/>
        <v>0</v>
      </c>
      <c r="M75" s="4">
        <f t="shared" si="19"/>
        <v>0</v>
      </c>
      <c r="N75" s="4"/>
      <c r="O75" s="4"/>
    </row>
    <row r="76" spans="1:15">
      <c r="A76" s="27" t="s">
        <v>49</v>
      </c>
      <c r="B76" s="57"/>
      <c r="C76" s="51"/>
      <c r="D76" s="51">
        <f t="shared" ref="D76:M76" si="20">C60-D60</f>
        <v>0</v>
      </c>
      <c r="E76" s="51">
        <f t="shared" si="20"/>
        <v>-660</v>
      </c>
      <c r="F76" s="51">
        <f t="shared" si="20"/>
        <v>-737</v>
      </c>
      <c r="G76" s="52">
        <f t="shared" si="20"/>
        <v>-786</v>
      </c>
      <c r="H76" s="57">
        <f t="shared" si="20"/>
        <v>183</v>
      </c>
      <c r="I76" s="51">
        <f t="shared" si="20"/>
        <v>-250</v>
      </c>
      <c r="J76" s="52">
        <f t="shared" si="20"/>
        <v>-250</v>
      </c>
      <c r="K76" s="4">
        <f t="shared" si="20"/>
        <v>2500</v>
      </c>
      <c r="L76" s="4">
        <f t="shared" si="20"/>
        <v>0</v>
      </c>
      <c r="M76" s="4">
        <f t="shared" si="20"/>
        <v>0</v>
      </c>
      <c r="N76" s="4"/>
      <c r="O76" s="4"/>
    </row>
    <row r="77" spans="1:15">
      <c r="A77" s="27" t="s">
        <v>50</v>
      </c>
      <c r="B77" s="57"/>
      <c r="C77" s="51"/>
      <c r="D77" s="51">
        <f t="shared" ref="D77:O77" si="21">C62-D62</f>
        <v>0</v>
      </c>
      <c r="E77" s="51">
        <f t="shared" si="21"/>
        <v>1012</v>
      </c>
      <c r="F77" s="51">
        <f t="shared" si="21"/>
        <v>6688</v>
      </c>
      <c r="G77" s="52">
        <f t="shared" si="21"/>
        <v>-1179</v>
      </c>
      <c r="H77" s="57">
        <f t="shared" si="21"/>
        <v>-5521</v>
      </c>
      <c r="I77" s="51">
        <f t="shared" si="21"/>
        <v>50</v>
      </c>
      <c r="J77" s="52">
        <f t="shared" si="21"/>
        <v>50</v>
      </c>
      <c r="K77" s="4">
        <f t="shared" si="21"/>
        <v>-1100</v>
      </c>
      <c r="L77" s="4">
        <f t="shared" si="21"/>
        <v>0</v>
      </c>
      <c r="M77" s="4">
        <f t="shared" si="21"/>
        <v>0</v>
      </c>
      <c r="N77" s="4">
        <f t="shared" si="21"/>
        <v>0</v>
      </c>
      <c r="O77" s="4">
        <f t="shared" si="21"/>
        <v>0</v>
      </c>
    </row>
    <row r="78" spans="1:15" s="1" customFormat="1">
      <c r="A78" s="28" t="s">
        <v>51</v>
      </c>
      <c r="B78" s="63">
        <f t="shared" ref="B78:O78" si="22">SUM(B70:B77)</f>
        <v>0</v>
      </c>
      <c r="C78" s="55">
        <f t="shared" si="22"/>
        <v>-6320</v>
      </c>
      <c r="D78" s="55">
        <f t="shared" si="22"/>
        <v>3242</v>
      </c>
      <c r="E78" s="55">
        <f t="shared" si="22"/>
        <v>20</v>
      </c>
      <c r="F78" s="55">
        <f t="shared" si="22"/>
        <v>9913</v>
      </c>
      <c r="G78" s="56">
        <f t="shared" si="22"/>
        <v>3913</v>
      </c>
      <c r="H78" s="63">
        <f t="shared" si="22"/>
        <v>-12369</v>
      </c>
      <c r="I78" s="55">
        <f t="shared" si="22"/>
        <v>39</v>
      </c>
      <c r="J78" s="56">
        <f t="shared" si="22"/>
        <v>950</v>
      </c>
      <c r="K78" s="5">
        <f t="shared" si="22"/>
        <v>1800</v>
      </c>
      <c r="L78" s="5">
        <f t="shared" si="22"/>
        <v>0</v>
      </c>
      <c r="M78" s="5">
        <f t="shared" si="22"/>
        <v>0</v>
      </c>
      <c r="N78" s="5">
        <f t="shared" si="22"/>
        <v>0</v>
      </c>
      <c r="O78" s="5">
        <f t="shared" si="22"/>
        <v>0</v>
      </c>
    </row>
    <row r="79" spans="1:15">
      <c r="A79" s="27" t="s">
        <v>52</v>
      </c>
      <c r="B79" s="68"/>
      <c r="C79" s="65">
        <f>C54</f>
        <v>14604</v>
      </c>
      <c r="D79" s="65">
        <f>C80</f>
        <v>8284</v>
      </c>
      <c r="E79" s="65">
        <f t="shared" ref="E79:O79" si="23">D80</f>
        <v>11526</v>
      </c>
      <c r="F79" s="65">
        <f t="shared" si="23"/>
        <v>11546</v>
      </c>
      <c r="G79" s="66">
        <f t="shared" si="23"/>
        <v>21459</v>
      </c>
      <c r="H79" s="64">
        <f t="shared" si="23"/>
        <v>25372</v>
      </c>
      <c r="I79" s="65">
        <f t="shared" si="23"/>
        <v>13003</v>
      </c>
      <c r="J79" s="66">
        <f t="shared" si="23"/>
        <v>13042</v>
      </c>
      <c r="K79" s="9">
        <f t="shared" si="23"/>
        <v>13992</v>
      </c>
      <c r="L79" s="9">
        <f t="shared" si="23"/>
        <v>15792</v>
      </c>
      <c r="M79" s="9">
        <f t="shared" si="23"/>
        <v>15792</v>
      </c>
      <c r="N79" s="9">
        <f t="shared" si="23"/>
        <v>15792</v>
      </c>
      <c r="O79" s="9">
        <f t="shared" si="23"/>
        <v>15792</v>
      </c>
    </row>
    <row r="80" spans="1:15" s="1" customFormat="1">
      <c r="A80" s="29" t="s">
        <v>53</v>
      </c>
      <c r="B80" s="60"/>
      <c r="C80" s="61">
        <f>SUM(C78:C79)</f>
        <v>8284</v>
      </c>
      <c r="D80" s="61">
        <f t="shared" ref="D80:O80" si="24">SUM(D78:D79)</f>
        <v>11526</v>
      </c>
      <c r="E80" s="61">
        <f t="shared" si="24"/>
        <v>11546</v>
      </c>
      <c r="F80" s="61">
        <f t="shared" si="24"/>
        <v>21459</v>
      </c>
      <c r="G80" s="62">
        <f t="shared" si="24"/>
        <v>25372</v>
      </c>
      <c r="H80" s="67">
        <f t="shared" si="24"/>
        <v>13003</v>
      </c>
      <c r="I80" s="61">
        <f t="shared" si="24"/>
        <v>13042</v>
      </c>
      <c r="J80" s="62">
        <f t="shared" si="24"/>
        <v>13992</v>
      </c>
      <c r="K80" s="10">
        <f t="shared" si="24"/>
        <v>15792</v>
      </c>
      <c r="L80" s="10">
        <f t="shared" si="24"/>
        <v>15792</v>
      </c>
      <c r="M80" s="10">
        <f t="shared" si="24"/>
        <v>15792</v>
      </c>
      <c r="N80" s="10">
        <f t="shared" si="24"/>
        <v>15792</v>
      </c>
      <c r="O80" s="10">
        <f t="shared" si="24"/>
        <v>15792</v>
      </c>
    </row>
    <row r="81" spans="1:10">
      <c r="A81" s="42" t="s">
        <v>21</v>
      </c>
      <c r="B81" s="69"/>
      <c r="C81" s="69"/>
      <c r="D81" s="69"/>
      <c r="E81" s="69"/>
      <c r="F81" s="69"/>
      <c r="G81" s="69"/>
      <c r="H81" s="69"/>
      <c r="I81" s="69"/>
      <c r="J81" s="70"/>
    </row>
    <row r="82" spans="1:10">
      <c r="A82" s="45" t="s">
        <v>54</v>
      </c>
      <c r="B82" s="71"/>
      <c r="C82" s="71"/>
      <c r="D82" s="71"/>
      <c r="E82" s="71"/>
      <c r="F82" s="71"/>
      <c r="G82" s="71"/>
      <c r="H82" s="71"/>
      <c r="I82" s="71"/>
      <c r="J82" s="72"/>
    </row>
    <row r="83" spans="1:10">
      <c r="A83" s="45" t="s">
        <v>55</v>
      </c>
      <c r="B83" s="71"/>
      <c r="C83" s="71"/>
      <c r="D83" s="71"/>
      <c r="E83" s="71"/>
      <c r="F83" s="71"/>
      <c r="G83" s="71"/>
      <c r="H83" s="71"/>
      <c r="I83" s="71"/>
      <c r="J83" s="72"/>
    </row>
    <row r="84" spans="1:10">
      <c r="A84" s="48" t="s">
        <v>68</v>
      </c>
      <c r="B84" s="73"/>
      <c r="C84" s="73"/>
      <c r="D84" s="73"/>
      <c r="E84" s="73"/>
      <c r="F84" s="73"/>
      <c r="G84" s="73"/>
      <c r="H84" s="73"/>
      <c r="I84" s="73"/>
      <c r="J84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4"/>
  <sheetViews>
    <sheetView topLeftCell="A52" workbookViewId="0">
      <selection activeCell="B90" sqref="B90"/>
    </sheetView>
  </sheetViews>
  <sheetFormatPr defaultRowHeight="12.75"/>
  <cols>
    <col min="1" max="1" width="25.85546875" customWidth="1"/>
    <col min="2" max="9" width="10" customWidth="1"/>
    <col min="10" max="12" width="9.5703125" style="46" bestFit="1" customWidth="1"/>
    <col min="13" max="13" width="9.5703125" bestFit="1" customWidth="1"/>
  </cols>
  <sheetData>
    <row r="1" spans="1:13" ht="15.75">
      <c r="A1" s="103" t="s">
        <v>60</v>
      </c>
    </row>
    <row r="3" spans="1:13">
      <c r="A3" s="16" t="s">
        <v>0</v>
      </c>
      <c r="B3" s="17" t="s">
        <v>1</v>
      </c>
      <c r="C3" s="17" t="s">
        <v>1</v>
      </c>
      <c r="D3" s="17" t="s">
        <v>1</v>
      </c>
      <c r="E3" s="17" t="s">
        <v>2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8" t="s">
        <v>1</v>
      </c>
    </row>
    <row r="4" spans="1:13">
      <c r="A4" s="19"/>
      <c r="B4" s="20">
        <v>40298</v>
      </c>
      <c r="C4" s="20">
        <v>40663</v>
      </c>
      <c r="D4" s="20">
        <v>41029</v>
      </c>
      <c r="E4" s="20">
        <v>41274</v>
      </c>
      <c r="F4" s="20">
        <v>41639</v>
      </c>
      <c r="G4" s="20">
        <v>42004</v>
      </c>
      <c r="H4" s="20">
        <v>42369</v>
      </c>
      <c r="I4" s="20">
        <v>42735</v>
      </c>
      <c r="J4" s="20">
        <v>43100</v>
      </c>
      <c r="K4" s="20">
        <v>43465</v>
      </c>
      <c r="L4" s="20">
        <v>43830</v>
      </c>
      <c r="M4" s="21">
        <v>44196</v>
      </c>
    </row>
    <row r="6" spans="1:13" s="6" customFormat="1">
      <c r="A6" s="32" t="s">
        <v>3</v>
      </c>
      <c r="B6" s="33" t="s">
        <v>17</v>
      </c>
      <c r="C6" s="33" t="s">
        <v>17</v>
      </c>
      <c r="D6" s="33" t="s">
        <v>17</v>
      </c>
      <c r="E6" s="33" t="s">
        <v>17</v>
      </c>
      <c r="F6" s="33" t="s">
        <v>17</v>
      </c>
      <c r="G6" s="33" t="s">
        <v>17</v>
      </c>
      <c r="H6" s="34" t="s">
        <v>18</v>
      </c>
      <c r="I6" s="33" t="s">
        <v>18</v>
      </c>
      <c r="J6" s="33" t="s">
        <v>18</v>
      </c>
      <c r="K6" s="33" t="s">
        <v>18</v>
      </c>
      <c r="L6" s="33" t="s">
        <v>18</v>
      </c>
      <c r="M6" s="35" t="s">
        <v>18</v>
      </c>
    </row>
    <row r="7" spans="1:13" s="6" customFormat="1">
      <c r="A7" s="26" t="s">
        <v>4</v>
      </c>
      <c r="B7" s="22"/>
      <c r="C7" s="22"/>
      <c r="D7" s="22"/>
      <c r="E7" s="22"/>
      <c r="F7" s="22"/>
      <c r="G7" s="22"/>
      <c r="H7" s="30" t="s">
        <v>19</v>
      </c>
      <c r="I7" s="22"/>
      <c r="J7" s="22"/>
      <c r="K7" s="22"/>
      <c r="L7" s="22"/>
      <c r="M7" s="23"/>
    </row>
    <row r="8" spans="1:13">
      <c r="A8" s="27" t="s">
        <v>58</v>
      </c>
      <c r="B8" s="81">
        <v>2938</v>
      </c>
      <c r="C8" s="81">
        <v>6018</v>
      </c>
      <c r="D8" s="81">
        <v>3615</v>
      </c>
      <c r="E8" s="81">
        <v>5091</v>
      </c>
      <c r="F8" s="81">
        <v>5344</v>
      </c>
      <c r="G8" s="81">
        <v>3846</v>
      </c>
      <c r="H8" s="82">
        <v>3881</v>
      </c>
      <c r="I8" s="81">
        <v>4400</v>
      </c>
      <c r="J8" s="81">
        <v>4500</v>
      </c>
      <c r="K8" s="81">
        <v>4600</v>
      </c>
      <c r="L8" s="81">
        <v>4700</v>
      </c>
      <c r="M8" s="83">
        <v>4800</v>
      </c>
    </row>
    <row r="9" spans="1:13">
      <c r="A9" s="27" t="s">
        <v>5</v>
      </c>
      <c r="B9" s="81">
        <v>1173</v>
      </c>
      <c r="C9" s="81">
        <v>0</v>
      </c>
      <c r="D9" s="81">
        <v>2402</v>
      </c>
      <c r="E9" s="81">
        <v>1502</v>
      </c>
      <c r="F9" s="81">
        <v>3254</v>
      </c>
      <c r="G9" s="81">
        <v>2098</v>
      </c>
      <c r="H9" s="82">
        <v>1063</v>
      </c>
      <c r="I9" s="81">
        <v>1700</v>
      </c>
      <c r="J9" s="81">
        <v>1800</v>
      </c>
      <c r="K9" s="81">
        <v>1850</v>
      </c>
      <c r="L9" s="81">
        <v>1900</v>
      </c>
      <c r="M9" s="83">
        <v>1950</v>
      </c>
    </row>
    <row r="10" spans="1:13">
      <c r="A10" s="27" t="s">
        <v>6</v>
      </c>
      <c r="B10" s="81">
        <v>0</v>
      </c>
      <c r="C10" s="81">
        <v>0</v>
      </c>
      <c r="D10" s="81">
        <v>0</v>
      </c>
      <c r="E10" s="81">
        <v>0</v>
      </c>
      <c r="F10" s="81">
        <v>10421</v>
      </c>
      <c r="G10" s="81">
        <v>18097</v>
      </c>
      <c r="H10" s="82">
        <v>18000</v>
      </c>
      <c r="I10" s="81">
        <v>18500</v>
      </c>
      <c r="J10" s="81">
        <v>19000</v>
      </c>
      <c r="K10" s="81">
        <v>19400</v>
      </c>
      <c r="L10" s="81">
        <v>19800</v>
      </c>
      <c r="M10" s="83">
        <v>20200</v>
      </c>
    </row>
    <row r="11" spans="1:13">
      <c r="A11" s="27" t="s">
        <v>7</v>
      </c>
      <c r="B11" s="81">
        <v>2313</v>
      </c>
      <c r="C11" s="81">
        <v>3005</v>
      </c>
      <c r="D11" s="81">
        <v>3239</v>
      </c>
      <c r="E11" s="81">
        <v>2851</v>
      </c>
      <c r="F11" s="81">
        <v>3527</v>
      </c>
      <c r="G11" s="81">
        <v>3594</v>
      </c>
      <c r="H11" s="82">
        <v>2000</v>
      </c>
      <c r="I11" s="81">
        <v>3050</v>
      </c>
      <c r="J11" s="81">
        <v>3100</v>
      </c>
      <c r="K11" s="81">
        <v>3150</v>
      </c>
      <c r="L11" s="81">
        <v>3200</v>
      </c>
      <c r="M11" s="83">
        <v>3250</v>
      </c>
    </row>
    <row r="12" spans="1:13">
      <c r="A12" s="27" t="s">
        <v>8</v>
      </c>
      <c r="B12" s="81">
        <v>0</v>
      </c>
      <c r="C12" s="81">
        <v>0</v>
      </c>
      <c r="D12" s="81">
        <v>141</v>
      </c>
      <c r="E12" s="81">
        <v>379</v>
      </c>
      <c r="F12" s="81">
        <v>505</v>
      </c>
      <c r="G12" s="81">
        <v>800</v>
      </c>
      <c r="H12" s="82">
        <v>900</v>
      </c>
      <c r="I12" s="81">
        <v>1000</v>
      </c>
      <c r="J12" s="81">
        <v>1100</v>
      </c>
      <c r="K12" s="81">
        <v>1150</v>
      </c>
      <c r="L12" s="81">
        <v>1200</v>
      </c>
      <c r="M12" s="83">
        <v>1250</v>
      </c>
    </row>
    <row r="13" spans="1:13">
      <c r="A13" s="27" t="s">
        <v>9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2">
        <v>10000</v>
      </c>
      <c r="I13" s="81">
        <v>10000</v>
      </c>
      <c r="J13" s="81">
        <v>10000</v>
      </c>
      <c r="K13" s="81">
        <f t="shared" ref="K13:M13" si="0">ROUND(J13*102%,-1)</f>
        <v>10200</v>
      </c>
      <c r="L13" s="81">
        <f t="shared" si="0"/>
        <v>10400</v>
      </c>
      <c r="M13" s="83">
        <f t="shared" si="0"/>
        <v>10610</v>
      </c>
    </row>
    <row r="14" spans="1:13">
      <c r="A14" s="27" t="s">
        <v>10</v>
      </c>
      <c r="B14" s="81">
        <v>0</v>
      </c>
      <c r="C14" s="81">
        <v>0</v>
      </c>
      <c r="D14" s="81">
        <v>0</v>
      </c>
      <c r="E14" s="81">
        <v>0</v>
      </c>
      <c r="F14" s="81">
        <v>4654</v>
      </c>
      <c r="G14" s="81">
        <v>11548</v>
      </c>
      <c r="H14" s="82">
        <v>13000</v>
      </c>
      <c r="I14" s="81">
        <v>14000</v>
      </c>
      <c r="J14" s="81">
        <v>15000</v>
      </c>
      <c r="K14" s="81">
        <v>15500</v>
      </c>
      <c r="L14" s="81">
        <v>16000</v>
      </c>
      <c r="M14" s="83">
        <v>16500</v>
      </c>
    </row>
    <row r="15" spans="1:13">
      <c r="A15" s="28" t="s">
        <v>11</v>
      </c>
      <c r="B15" s="81"/>
      <c r="C15" s="81"/>
      <c r="D15" s="81"/>
      <c r="E15" s="81"/>
      <c r="F15" s="81"/>
      <c r="G15" s="81"/>
      <c r="H15" s="82"/>
      <c r="I15" s="81"/>
      <c r="J15" s="81"/>
      <c r="K15" s="81">
        <f t="shared" ref="K15:M15" si="1">ROUND(J15*102%,-1)</f>
        <v>0</v>
      </c>
      <c r="L15" s="81">
        <f t="shared" si="1"/>
        <v>0</v>
      </c>
      <c r="M15" s="83">
        <f t="shared" si="1"/>
        <v>0</v>
      </c>
    </row>
    <row r="16" spans="1:13">
      <c r="A16" s="27" t="s">
        <v>12</v>
      </c>
      <c r="B16" s="81">
        <v>18716</v>
      </c>
      <c r="C16" s="81">
        <v>0</v>
      </c>
      <c r="D16" s="81">
        <v>0</v>
      </c>
      <c r="E16" s="81">
        <v>0</v>
      </c>
      <c r="F16" s="81">
        <v>4134</v>
      </c>
      <c r="G16" s="81">
        <v>10000</v>
      </c>
      <c r="H16" s="82">
        <v>5000</v>
      </c>
      <c r="I16" s="81">
        <v>5000</v>
      </c>
      <c r="J16" s="81">
        <v>5000</v>
      </c>
      <c r="K16" s="81">
        <v>5000</v>
      </c>
      <c r="L16" s="81">
        <v>5000</v>
      </c>
      <c r="M16" s="83">
        <v>5000</v>
      </c>
    </row>
    <row r="17" spans="1:13">
      <c r="A17" s="27" t="s">
        <v>13</v>
      </c>
      <c r="B17" s="81">
        <v>361</v>
      </c>
      <c r="C17" s="81">
        <v>0</v>
      </c>
      <c r="D17" s="81">
        <v>793</v>
      </c>
      <c r="E17" s="81">
        <v>525</v>
      </c>
      <c r="F17" s="81">
        <v>1606</v>
      </c>
      <c r="G17" s="81">
        <v>799</v>
      </c>
      <c r="H17" s="82">
        <v>1000</v>
      </c>
      <c r="I17" s="81">
        <v>1050</v>
      </c>
      <c r="J17" s="81">
        <v>1100</v>
      </c>
      <c r="K17" s="81">
        <v>1150</v>
      </c>
      <c r="L17" s="81">
        <v>1200</v>
      </c>
      <c r="M17" s="83">
        <v>1250</v>
      </c>
    </row>
    <row r="18" spans="1:13">
      <c r="A18" s="28" t="s">
        <v>14</v>
      </c>
      <c r="B18" s="81"/>
      <c r="C18" s="81"/>
      <c r="D18" s="81"/>
      <c r="E18" s="81"/>
      <c r="F18" s="81"/>
      <c r="G18" s="81"/>
      <c r="H18" s="82"/>
      <c r="I18" s="81"/>
      <c r="J18" s="81"/>
      <c r="K18" s="81">
        <f t="shared" ref="K18:M18" si="2">ROUND(J18*102%,-1)</f>
        <v>0</v>
      </c>
      <c r="L18" s="81">
        <f t="shared" si="2"/>
        <v>0</v>
      </c>
      <c r="M18" s="83">
        <f t="shared" si="2"/>
        <v>0</v>
      </c>
    </row>
    <row r="19" spans="1:13">
      <c r="A19" s="27" t="s">
        <v>15</v>
      </c>
      <c r="B19" s="81">
        <v>1031</v>
      </c>
      <c r="C19" s="81">
        <v>631</v>
      </c>
      <c r="D19" s="81">
        <v>1274</v>
      </c>
      <c r="E19" s="81">
        <v>884</v>
      </c>
      <c r="F19" s="81">
        <v>811</v>
      </c>
      <c r="G19" s="81">
        <v>2187</v>
      </c>
      <c r="H19" s="82">
        <v>2000</v>
      </c>
      <c r="I19" s="81">
        <v>2100</v>
      </c>
      <c r="J19" s="81">
        <v>2200</v>
      </c>
      <c r="K19" s="81">
        <f t="shared" ref="K19:M19" si="3">ROUND(J19*102%,-1)</f>
        <v>2240</v>
      </c>
      <c r="L19" s="81">
        <f t="shared" si="3"/>
        <v>2280</v>
      </c>
      <c r="M19" s="83">
        <f t="shared" si="3"/>
        <v>2330</v>
      </c>
    </row>
    <row r="20" spans="1:13" s="1" customFormat="1">
      <c r="A20" s="36" t="s">
        <v>16</v>
      </c>
      <c r="B20" s="84">
        <f>SUM(B6:B19)</f>
        <v>26532</v>
      </c>
      <c r="C20" s="84">
        <f t="shared" ref="C20:M20" si="4">SUM(C6:C19)</f>
        <v>9654</v>
      </c>
      <c r="D20" s="84">
        <f t="shared" si="4"/>
        <v>11464</v>
      </c>
      <c r="E20" s="84">
        <f t="shared" si="4"/>
        <v>11232</v>
      </c>
      <c r="F20" s="84">
        <f t="shared" si="4"/>
        <v>34256</v>
      </c>
      <c r="G20" s="84">
        <f t="shared" si="4"/>
        <v>52969</v>
      </c>
      <c r="H20" s="85">
        <f t="shared" si="4"/>
        <v>56844</v>
      </c>
      <c r="I20" s="84">
        <f t="shared" si="4"/>
        <v>60800</v>
      </c>
      <c r="J20" s="84">
        <f t="shared" si="4"/>
        <v>62800</v>
      </c>
      <c r="K20" s="84">
        <f t="shared" si="4"/>
        <v>64240</v>
      </c>
      <c r="L20" s="84">
        <f t="shared" si="4"/>
        <v>65680</v>
      </c>
      <c r="M20" s="86">
        <f t="shared" si="4"/>
        <v>67140</v>
      </c>
    </row>
    <row r="21" spans="1:13" ht="6" customHeight="1">
      <c r="A21" s="8"/>
      <c r="B21" s="87"/>
      <c r="C21" s="87"/>
      <c r="D21" s="87"/>
      <c r="E21" s="87"/>
      <c r="F21" s="87"/>
      <c r="G21" s="87"/>
      <c r="H21" s="87"/>
      <c r="I21" s="87"/>
      <c r="J21" s="81"/>
      <c r="K21" s="81"/>
      <c r="L21" s="81"/>
      <c r="M21" s="87"/>
    </row>
    <row r="22" spans="1:13">
      <c r="A22" s="32" t="s">
        <v>20</v>
      </c>
      <c r="B22" s="33" t="s">
        <v>17</v>
      </c>
      <c r="C22" s="33" t="s">
        <v>17</v>
      </c>
      <c r="D22" s="33" t="s">
        <v>17</v>
      </c>
      <c r="E22" s="33" t="s">
        <v>17</v>
      </c>
      <c r="F22" s="33" t="s">
        <v>17</v>
      </c>
      <c r="G22" s="33" t="s">
        <v>17</v>
      </c>
      <c r="H22" s="34" t="s">
        <v>18</v>
      </c>
      <c r="I22" s="33" t="s">
        <v>18</v>
      </c>
      <c r="J22" s="33" t="s">
        <v>18</v>
      </c>
      <c r="K22" s="33" t="s">
        <v>18</v>
      </c>
      <c r="L22" s="33" t="s">
        <v>18</v>
      </c>
      <c r="M22" s="35" t="s">
        <v>18</v>
      </c>
    </row>
    <row r="23" spans="1:13">
      <c r="A23" s="26" t="s">
        <v>4</v>
      </c>
      <c r="B23" s="22"/>
      <c r="C23" s="22"/>
      <c r="D23" s="22"/>
      <c r="E23" s="22"/>
      <c r="F23" s="22"/>
      <c r="G23" s="22"/>
      <c r="H23" s="30" t="s">
        <v>19</v>
      </c>
      <c r="I23" s="22"/>
      <c r="J23" s="22"/>
      <c r="K23" s="22"/>
      <c r="L23" s="22"/>
      <c r="M23" s="23"/>
    </row>
    <row r="24" spans="1:13">
      <c r="A24" s="27" t="s">
        <v>58</v>
      </c>
      <c r="B24" s="87">
        <v>153</v>
      </c>
      <c r="C24" s="87">
        <v>2108</v>
      </c>
      <c r="D24" s="87">
        <v>1243</v>
      </c>
      <c r="E24" s="87">
        <v>1849</v>
      </c>
      <c r="F24" s="87">
        <v>2760</v>
      </c>
      <c r="G24" s="87">
        <v>1063</v>
      </c>
      <c r="H24" s="82">
        <v>614</v>
      </c>
      <c r="I24" s="81">
        <v>1400</v>
      </c>
      <c r="J24" s="81">
        <v>1450</v>
      </c>
      <c r="K24" s="81">
        <v>1500</v>
      </c>
      <c r="L24" s="81">
        <v>1550</v>
      </c>
      <c r="M24" s="83">
        <v>1600</v>
      </c>
    </row>
    <row r="25" spans="1:13">
      <c r="A25" s="27" t="s">
        <v>5</v>
      </c>
      <c r="B25" s="87">
        <v>-398</v>
      </c>
      <c r="C25" s="87">
        <v>0</v>
      </c>
      <c r="D25" s="87">
        <v>616</v>
      </c>
      <c r="E25" s="87">
        <v>-738</v>
      </c>
      <c r="F25" s="87">
        <v>1233</v>
      </c>
      <c r="G25" s="87">
        <v>-331</v>
      </c>
      <c r="H25" s="82">
        <v>-1485</v>
      </c>
      <c r="I25" s="81">
        <v>0</v>
      </c>
      <c r="J25" s="81">
        <v>0</v>
      </c>
      <c r="K25" s="81">
        <v>0</v>
      </c>
      <c r="L25" s="81">
        <v>0</v>
      </c>
      <c r="M25" s="83">
        <v>0</v>
      </c>
    </row>
    <row r="26" spans="1:13">
      <c r="A26" s="27" t="s">
        <v>6</v>
      </c>
      <c r="B26" s="87">
        <v>0</v>
      </c>
      <c r="C26" s="87">
        <v>0</v>
      </c>
      <c r="D26" s="87">
        <v>0</v>
      </c>
      <c r="E26" s="87">
        <v>0</v>
      </c>
      <c r="F26" s="87">
        <v>6463</v>
      </c>
      <c r="G26" s="87">
        <v>10854</v>
      </c>
      <c r="H26" s="82">
        <v>10000</v>
      </c>
      <c r="I26" s="81">
        <v>10250</v>
      </c>
      <c r="J26" s="81">
        <v>10500</v>
      </c>
      <c r="K26" s="81">
        <v>10750</v>
      </c>
      <c r="L26" s="81">
        <v>11000</v>
      </c>
      <c r="M26" s="83">
        <v>11250</v>
      </c>
    </row>
    <row r="27" spans="1:13">
      <c r="A27" s="27" t="s">
        <v>7</v>
      </c>
      <c r="B27" s="87">
        <v>823</v>
      </c>
      <c r="C27" s="87">
        <v>1025</v>
      </c>
      <c r="D27" s="87">
        <v>1265</v>
      </c>
      <c r="E27" s="87">
        <v>1041</v>
      </c>
      <c r="F27" s="87">
        <v>1308</v>
      </c>
      <c r="G27" s="87">
        <v>1360</v>
      </c>
      <c r="H27" s="82">
        <v>1100</v>
      </c>
      <c r="I27" s="81">
        <v>1150</v>
      </c>
      <c r="J27" s="81">
        <v>1200</v>
      </c>
      <c r="K27" s="81">
        <v>1250</v>
      </c>
      <c r="L27" s="81">
        <v>1300</v>
      </c>
      <c r="M27" s="83">
        <v>1350</v>
      </c>
    </row>
    <row r="28" spans="1:13">
      <c r="A28" s="27" t="s">
        <v>8</v>
      </c>
      <c r="B28" s="87">
        <v>0</v>
      </c>
      <c r="C28" s="87">
        <v>0</v>
      </c>
      <c r="D28" s="87">
        <v>141</v>
      </c>
      <c r="E28" s="87">
        <v>320</v>
      </c>
      <c r="F28" s="87">
        <v>429</v>
      </c>
      <c r="G28" s="87">
        <v>556</v>
      </c>
      <c r="H28" s="82">
        <v>400</v>
      </c>
      <c r="I28" s="81">
        <v>400</v>
      </c>
      <c r="J28" s="81">
        <v>400</v>
      </c>
      <c r="K28" s="81">
        <v>400</v>
      </c>
      <c r="L28" s="81">
        <v>400</v>
      </c>
      <c r="M28" s="83">
        <v>400</v>
      </c>
    </row>
    <row r="29" spans="1:13">
      <c r="A29" s="27" t="s">
        <v>9</v>
      </c>
      <c r="B29" s="87"/>
      <c r="C29" s="87"/>
      <c r="D29" s="87"/>
      <c r="E29" s="87"/>
      <c r="F29" s="87"/>
      <c r="G29" s="87"/>
      <c r="H29" s="82"/>
      <c r="I29" s="81"/>
      <c r="J29" s="81"/>
      <c r="K29" s="81"/>
      <c r="L29" s="81"/>
      <c r="M29" s="83"/>
    </row>
    <row r="30" spans="1:13">
      <c r="A30" s="27" t="s">
        <v>10</v>
      </c>
      <c r="B30" s="87">
        <v>0</v>
      </c>
      <c r="C30" s="87">
        <v>0</v>
      </c>
      <c r="D30" s="87">
        <v>0</v>
      </c>
      <c r="E30" s="87">
        <v>0</v>
      </c>
      <c r="F30" s="87">
        <v>-4291</v>
      </c>
      <c r="G30" s="87">
        <v>2751</v>
      </c>
      <c r="H30" s="82">
        <v>-5000</v>
      </c>
      <c r="I30" s="81">
        <v>-5000</v>
      </c>
      <c r="J30" s="81">
        <v>-5000</v>
      </c>
      <c r="K30" s="81">
        <v>-5000</v>
      </c>
      <c r="L30" s="81">
        <v>-5000</v>
      </c>
      <c r="M30" s="83">
        <v>-5000</v>
      </c>
    </row>
    <row r="31" spans="1:13">
      <c r="A31" s="28" t="s">
        <v>11</v>
      </c>
      <c r="B31" s="87"/>
      <c r="C31" s="87"/>
      <c r="D31" s="87"/>
      <c r="E31" s="87"/>
      <c r="F31" s="87"/>
      <c r="G31" s="87"/>
      <c r="H31" s="82"/>
      <c r="I31" s="81"/>
      <c r="J31" s="81"/>
      <c r="K31" s="81"/>
      <c r="L31" s="81"/>
      <c r="M31" s="83"/>
    </row>
    <row r="32" spans="1:13">
      <c r="A32" s="27" t="s">
        <v>12</v>
      </c>
      <c r="B32" s="87">
        <v>10218</v>
      </c>
      <c r="C32" s="87">
        <v>-9210</v>
      </c>
      <c r="D32" s="87">
        <v>-30</v>
      </c>
      <c r="E32" s="87">
        <v>0</v>
      </c>
      <c r="F32" s="87">
        <v>3576</v>
      </c>
      <c r="G32" s="87">
        <v>1541</v>
      </c>
      <c r="H32" s="82">
        <v>-4556</v>
      </c>
      <c r="I32" s="81">
        <v>-561</v>
      </c>
      <c r="J32" s="81">
        <v>0</v>
      </c>
      <c r="K32" s="81">
        <v>0</v>
      </c>
      <c r="L32" s="81">
        <v>0</v>
      </c>
      <c r="M32" s="83">
        <v>0</v>
      </c>
    </row>
    <row r="33" spans="1:13">
      <c r="A33" s="27" t="s">
        <v>13</v>
      </c>
      <c r="B33" s="87">
        <v>361</v>
      </c>
      <c r="C33" s="87">
        <v>0</v>
      </c>
      <c r="D33" s="87">
        <v>793</v>
      </c>
      <c r="E33" s="87">
        <v>-1700</v>
      </c>
      <c r="F33" s="87">
        <v>-1670</v>
      </c>
      <c r="G33" s="87">
        <v>-5335</v>
      </c>
      <c r="H33" s="82">
        <v>-6000</v>
      </c>
      <c r="I33" s="81">
        <v>-6000</v>
      </c>
      <c r="J33" s="81">
        <v>-6000</v>
      </c>
      <c r="K33" s="81">
        <v>-6000</v>
      </c>
      <c r="L33" s="81">
        <v>-6000</v>
      </c>
      <c r="M33" s="83">
        <v>-6000</v>
      </c>
    </row>
    <row r="34" spans="1:13">
      <c r="A34" s="28" t="s">
        <v>14</v>
      </c>
      <c r="B34" s="87"/>
      <c r="C34" s="87"/>
      <c r="D34" s="87"/>
      <c r="E34" s="87"/>
      <c r="F34" s="87"/>
      <c r="G34" s="87"/>
      <c r="H34" s="82"/>
      <c r="I34" s="81"/>
      <c r="J34" s="81"/>
      <c r="K34" s="81"/>
      <c r="L34" s="81"/>
      <c r="M34" s="83"/>
    </row>
    <row r="35" spans="1:13">
      <c r="A35" s="27" t="s">
        <v>15</v>
      </c>
      <c r="B35" s="87">
        <v>21</v>
      </c>
      <c r="C35" s="87">
        <v>-243</v>
      </c>
      <c r="D35" s="87">
        <v>-263</v>
      </c>
      <c r="E35" s="87">
        <v>-217</v>
      </c>
      <c r="F35" s="87">
        <v>-1318</v>
      </c>
      <c r="G35" s="87">
        <v>-1123</v>
      </c>
      <c r="H35" s="82">
        <v>-1200</v>
      </c>
      <c r="I35" s="81">
        <v>-1300</v>
      </c>
      <c r="J35" s="81">
        <v>-1400</v>
      </c>
      <c r="K35" s="81">
        <v>-1400</v>
      </c>
      <c r="L35" s="81">
        <v>-1400</v>
      </c>
      <c r="M35" s="83">
        <v>-1400</v>
      </c>
    </row>
    <row r="36" spans="1:13">
      <c r="A36" s="36" t="s">
        <v>16</v>
      </c>
      <c r="B36" s="84">
        <f>SUM(B22:B35)</f>
        <v>11178</v>
      </c>
      <c r="C36" s="84">
        <f t="shared" ref="C36:M36" si="5">SUM(C22:C35)</f>
        <v>-6320</v>
      </c>
      <c r="D36" s="84">
        <f t="shared" si="5"/>
        <v>3765</v>
      </c>
      <c r="E36" s="84">
        <f t="shared" si="5"/>
        <v>555</v>
      </c>
      <c r="F36" s="84">
        <f t="shared" si="5"/>
        <v>8490</v>
      </c>
      <c r="G36" s="84">
        <f t="shared" si="5"/>
        <v>11336</v>
      </c>
      <c r="H36" s="85">
        <f t="shared" si="5"/>
        <v>-6127</v>
      </c>
      <c r="I36" s="84">
        <f t="shared" si="5"/>
        <v>339</v>
      </c>
      <c r="J36" s="84">
        <f t="shared" si="5"/>
        <v>1150</v>
      </c>
      <c r="K36" s="84">
        <f t="shared" si="5"/>
        <v>1500</v>
      </c>
      <c r="L36" s="84">
        <f t="shared" si="5"/>
        <v>1850</v>
      </c>
      <c r="M36" s="86">
        <f t="shared" si="5"/>
        <v>2200</v>
      </c>
    </row>
    <row r="37" spans="1:13">
      <c r="A37" s="42" t="s">
        <v>21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4"/>
    </row>
    <row r="38" spans="1:13">
      <c r="A38" s="45" t="s">
        <v>22</v>
      </c>
      <c r="B38" s="46"/>
      <c r="C38" s="46"/>
      <c r="D38" s="46"/>
      <c r="E38" s="46"/>
      <c r="F38" s="46"/>
      <c r="G38" s="46"/>
      <c r="H38" s="46"/>
      <c r="I38" s="46"/>
      <c r="M38" s="47"/>
    </row>
    <row r="39" spans="1:13">
      <c r="A39" s="45" t="s">
        <v>23</v>
      </c>
      <c r="B39" s="46"/>
      <c r="C39" s="46"/>
      <c r="D39" s="46"/>
      <c r="E39" s="46"/>
      <c r="F39" s="46"/>
      <c r="G39" s="46"/>
      <c r="H39" s="46"/>
      <c r="I39" s="46"/>
      <c r="M39" s="47"/>
    </row>
    <row r="40" spans="1:13">
      <c r="A40" s="45" t="s">
        <v>24</v>
      </c>
      <c r="B40" s="46"/>
      <c r="C40" s="46"/>
      <c r="D40" s="46"/>
      <c r="E40" s="46"/>
      <c r="F40" s="46"/>
      <c r="G40" s="46"/>
      <c r="H40" s="46"/>
      <c r="I40" s="46"/>
      <c r="M40" s="47"/>
    </row>
    <row r="41" spans="1:13">
      <c r="A41" s="45" t="s">
        <v>25</v>
      </c>
      <c r="B41" s="46"/>
      <c r="C41" s="46"/>
      <c r="D41" s="46"/>
      <c r="E41" s="46"/>
      <c r="F41" s="46"/>
      <c r="G41" s="46"/>
      <c r="H41" s="46"/>
      <c r="I41" s="46"/>
      <c r="M41" s="47"/>
    </row>
    <row r="42" spans="1:13">
      <c r="A42" s="45" t="s">
        <v>26</v>
      </c>
      <c r="B42" s="46"/>
      <c r="C42" s="46"/>
      <c r="D42" s="46"/>
      <c r="E42" s="46"/>
      <c r="F42" s="46"/>
      <c r="G42" s="46"/>
      <c r="H42" s="46"/>
      <c r="I42" s="46"/>
      <c r="M42" s="47"/>
    </row>
    <row r="43" spans="1:13">
      <c r="A43" s="45" t="s">
        <v>56</v>
      </c>
      <c r="B43" s="46"/>
      <c r="C43" s="46"/>
      <c r="D43" s="46"/>
      <c r="E43" s="46"/>
      <c r="F43" s="46"/>
      <c r="G43" s="46"/>
      <c r="H43" s="46"/>
      <c r="I43" s="46"/>
      <c r="M43" s="47"/>
    </row>
    <row r="44" spans="1:13">
      <c r="A44" s="45" t="s">
        <v>57</v>
      </c>
      <c r="B44" s="46"/>
      <c r="C44" s="46"/>
      <c r="D44" s="46"/>
      <c r="E44" s="46"/>
      <c r="F44" s="46"/>
      <c r="G44" s="46"/>
      <c r="H44" s="46"/>
      <c r="I44" s="46"/>
      <c r="M44" s="47"/>
    </row>
    <row r="45" spans="1:13">
      <c r="A45" s="45" t="s">
        <v>27</v>
      </c>
      <c r="B45" s="46"/>
      <c r="C45" s="46"/>
      <c r="D45" s="46"/>
      <c r="E45" s="46"/>
      <c r="F45" s="46"/>
      <c r="G45" s="46"/>
      <c r="H45" s="46"/>
      <c r="I45" s="46"/>
      <c r="M45" s="47"/>
    </row>
    <row r="46" spans="1:13">
      <c r="A46" s="45" t="s">
        <v>28</v>
      </c>
      <c r="B46" s="46"/>
      <c r="C46" s="46"/>
      <c r="D46" s="46"/>
      <c r="E46" s="46"/>
      <c r="F46" s="46"/>
      <c r="G46" s="46"/>
      <c r="H46" s="46"/>
      <c r="I46" s="46"/>
      <c r="M46" s="47"/>
    </row>
    <row r="47" spans="1:13">
      <c r="A47" s="48" t="s">
        <v>29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/>
    </row>
    <row r="49" spans="1:13">
      <c r="A49" s="16" t="s">
        <v>0</v>
      </c>
      <c r="B49" s="17" t="s">
        <v>1</v>
      </c>
      <c r="C49" s="17" t="s">
        <v>1</v>
      </c>
      <c r="D49" s="17" t="s">
        <v>1</v>
      </c>
      <c r="E49" s="17" t="s">
        <v>2</v>
      </c>
      <c r="F49" s="17" t="s">
        <v>1</v>
      </c>
      <c r="G49" s="17" t="s">
        <v>1</v>
      </c>
      <c r="H49" s="17" t="s">
        <v>1</v>
      </c>
      <c r="I49" s="17" t="s">
        <v>1</v>
      </c>
      <c r="J49" s="17" t="s">
        <v>1</v>
      </c>
      <c r="K49" s="17" t="s">
        <v>1</v>
      </c>
      <c r="L49" s="17" t="s">
        <v>1</v>
      </c>
      <c r="M49" s="18" t="s">
        <v>1</v>
      </c>
    </row>
    <row r="50" spans="1:13">
      <c r="A50" s="19"/>
      <c r="B50" s="20">
        <v>40298</v>
      </c>
      <c r="C50" s="20">
        <v>40663</v>
      </c>
      <c r="D50" s="20">
        <v>41029</v>
      </c>
      <c r="E50" s="20">
        <v>41274</v>
      </c>
      <c r="F50" s="20">
        <v>41639</v>
      </c>
      <c r="G50" s="20">
        <v>42004</v>
      </c>
      <c r="H50" s="20">
        <v>42369</v>
      </c>
      <c r="I50" s="20">
        <v>42735</v>
      </c>
      <c r="J50" s="20">
        <v>43100</v>
      </c>
      <c r="K50" s="20">
        <v>43465</v>
      </c>
      <c r="L50" s="20">
        <v>43830</v>
      </c>
      <c r="M50" s="21">
        <v>44196</v>
      </c>
    </row>
    <row r="52" spans="1:13">
      <c r="A52" s="32" t="s">
        <v>30</v>
      </c>
      <c r="B52" s="33" t="s">
        <v>17</v>
      </c>
      <c r="C52" s="33" t="s">
        <v>17</v>
      </c>
      <c r="D52" s="33" t="s">
        <v>17</v>
      </c>
      <c r="E52" s="33" t="s">
        <v>17</v>
      </c>
      <c r="F52" s="33" t="s">
        <v>17</v>
      </c>
      <c r="G52" s="33" t="s">
        <v>17</v>
      </c>
      <c r="H52" s="34" t="s">
        <v>18</v>
      </c>
      <c r="I52" s="33" t="s">
        <v>18</v>
      </c>
      <c r="J52" s="33" t="s">
        <v>18</v>
      </c>
      <c r="K52" s="33" t="s">
        <v>18</v>
      </c>
      <c r="L52" s="33" t="s">
        <v>18</v>
      </c>
      <c r="M52" s="35" t="s">
        <v>18</v>
      </c>
    </row>
    <row r="53" spans="1:13">
      <c r="A53" s="26" t="s">
        <v>31</v>
      </c>
      <c r="B53" s="22"/>
      <c r="C53" s="22"/>
      <c r="D53" s="22"/>
      <c r="E53" s="22"/>
      <c r="F53" s="22"/>
      <c r="G53" s="22"/>
      <c r="H53" s="30" t="s">
        <v>19</v>
      </c>
      <c r="I53" s="22"/>
      <c r="J53" s="22"/>
      <c r="K53" s="22"/>
      <c r="L53" s="22"/>
      <c r="M53" s="23"/>
    </row>
    <row r="54" spans="1:13">
      <c r="A54" s="27" t="s">
        <v>32</v>
      </c>
      <c r="B54" s="24">
        <v>3426</v>
      </c>
      <c r="C54" s="24">
        <f>B56</f>
        <v>14604</v>
      </c>
      <c r="D54" s="24">
        <f t="shared" ref="D54:M54" si="6">C56</f>
        <v>8284</v>
      </c>
      <c r="E54" s="24">
        <f t="shared" si="6"/>
        <v>12049</v>
      </c>
      <c r="F54" s="24">
        <f t="shared" si="6"/>
        <v>12604</v>
      </c>
      <c r="G54" s="24">
        <f t="shared" si="6"/>
        <v>21094</v>
      </c>
      <c r="H54" s="82">
        <f t="shared" si="6"/>
        <v>32430</v>
      </c>
      <c r="I54" s="81">
        <f t="shared" si="6"/>
        <v>26303</v>
      </c>
      <c r="J54" s="81">
        <f t="shared" si="6"/>
        <v>26642</v>
      </c>
      <c r="K54" s="81">
        <f t="shared" si="6"/>
        <v>27792</v>
      </c>
      <c r="L54" s="81">
        <f t="shared" si="6"/>
        <v>29292</v>
      </c>
      <c r="M54" s="83">
        <f t="shared" si="6"/>
        <v>31142</v>
      </c>
    </row>
    <row r="55" spans="1:13">
      <c r="A55" s="27" t="s">
        <v>33</v>
      </c>
      <c r="B55" s="24">
        <f t="shared" ref="B55:M55" si="7">B36</f>
        <v>11178</v>
      </c>
      <c r="C55" s="24">
        <f t="shared" si="7"/>
        <v>-6320</v>
      </c>
      <c r="D55" s="24">
        <f t="shared" si="7"/>
        <v>3765</v>
      </c>
      <c r="E55" s="24">
        <f t="shared" si="7"/>
        <v>555</v>
      </c>
      <c r="F55" s="24">
        <f t="shared" si="7"/>
        <v>8490</v>
      </c>
      <c r="G55" s="24">
        <f t="shared" si="7"/>
        <v>11336</v>
      </c>
      <c r="H55" s="82">
        <f t="shared" si="7"/>
        <v>-6127</v>
      </c>
      <c r="I55" s="81">
        <f t="shared" si="7"/>
        <v>339</v>
      </c>
      <c r="J55" s="81">
        <f t="shared" si="7"/>
        <v>1150</v>
      </c>
      <c r="K55" s="81">
        <f t="shared" si="7"/>
        <v>1500</v>
      </c>
      <c r="L55" s="81">
        <f t="shared" si="7"/>
        <v>1850</v>
      </c>
      <c r="M55" s="83">
        <f t="shared" si="7"/>
        <v>2200</v>
      </c>
    </row>
    <row r="56" spans="1:13">
      <c r="A56" s="27"/>
      <c r="B56" s="38">
        <f>SUM(B54:B55)</f>
        <v>14604</v>
      </c>
      <c r="C56" s="37">
        <f t="shared" ref="C56:M56" si="8">SUM(C54:C55)</f>
        <v>8284</v>
      </c>
      <c r="D56" s="37">
        <f t="shared" si="8"/>
        <v>12049</v>
      </c>
      <c r="E56" s="37">
        <f t="shared" si="8"/>
        <v>12604</v>
      </c>
      <c r="F56" s="37">
        <f t="shared" si="8"/>
        <v>21094</v>
      </c>
      <c r="G56" s="37">
        <f t="shared" si="8"/>
        <v>32430</v>
      </c>
      <c r="H56" s="85">
        <f t="shared" si="8"/>
        <v>26303</v>
      </c>
      <c r="I56" s="84">
        <f t="shared" si="8"/>
        <v>26642</v>
      </c>
      <c r="J56" s="84">
        <f t="shared" si="8"/>
        <v>27792</v>
      </c>
      <c r="K56" s="84">
        <f t="shared" si="8"/>
        <v>29292</v>
      </c>
      <c r="L56" s="84">
        <f t="shared" si="8"/>
        <v>31142</v>
      </c>
      <c r="M56" s="86">
        <f t="shared" si="8"/>
        <v>33342</v>
      </c>
    </row>
    <row r="57" spans="1:13">
      <c r="A57" s="28" t="s">
        <v>34</v>
      </c>
      <c r="B57" s="24"/>
      <c r="C57" s="24"/>
      <c r="D57" s="24"/>
      <c r="E57" s="24"/>
      <c r="F57" s="24"/>
      <c r="G57" s="24"/>
      <c r="H57" s="91"/>
      <c r="I57" s="92"/>
      <c r="J57" s="92"/>
      <c r="K57" s="92"/>
      <c r="L57" s="92"/>
      <c r="M57" s="93"/>
    </row>
    <row r="58" spans="1:13">
      <c r="A58" s="27" t="s">
        <v>35</v>
      </c>
      <c r="B58" s="81">
        <v>0</v>
      </c>
      <c r="C58" s="81">
        <v>0</v>
      </c>
      <c r="D58" s="81">
        <v>0</v>
      </c>
      <c r="E58" s="81">
        <v>1017</v>
      </c>
      <c r="F58" s="24">
        <v>5595</v>
      </c>
      <c r="G58" s="24">
        <v>11053</v>
      </c>
      <c r="H58" s="82">
        <v>12000</v>
      </c>
      <c r="I58" s="81">
        <v>12000</v>
      </c>
      <c r="J58" s="81">
        <v>12000</v>
      </c>
      <c r="K58" s="81">
        <f>J58</f>
        <v>12000</v>
      </c>
      <c r="L58" s="81">
        <f t="shared" ref="L58:M58" si="9">K58</f>
        <v>12000</v>
      </c>
      <c r="M58" s="83">
        <f t="shared" si="9"/>
        <v>12000</v>
      </c>
    </row>
    <row r="59" spans="1:13">
      <c r="A59" s="27" t="s">
        <v>36</v>
      </c>
      <c r="B59" s="81">
        <v>0</v>
      </c>
      <c r="C59" s="81">
        <v>0</v>
      </c>
      <c r="D59" s="81">
        <v>523</v>
      </c>
      <c r="E59" s="81">
        <v>393</v>
      </c>
      <c r="F59" s="24">
        <v>343</v>
      </c>
      <c r="G59" s="24">
        <v>343</v>
      </c>
      <c r="H59" s="82">
        <v>300</v>
      </c>
      <c r="I59" s="81">
        <v>400</v>
      </c>
      <c r="J59" s="81">
        <v>400</v>
      </c>
      <c r="K59" s="81">
        <f t="shared" ref="K59:M62" si="10">J59</f>
        <v>400</v>
      </c>
      <c r="L59" s="81">
        <f t="shared" si="10"/>
        <v>400</v>
      </c>
      <c r="M59" s="83">
        <f t="shared" si="10"/>
        <v>400</v>
      </c>
    </row>
    <row r="60" spans="1:13">
      <c r="A60" s="27" t="s">
        <v>37</v>
      </c>
      <c r="B60" s="81">
        <v>0</v>
      </c>
      <c r="C60" s="81">
        <v>0</v>
      </c>
      <c r="D60" s="81">
        <v>0</v>
      </c>
      <c r="E60" s="81">
        <v>660</v>
      </c>
      <c r="F60" s="24">
        <v>1397</v>
      </c>
      <c r="G60" s="24">
        <v>2183</v>
      </c>
      <c r="H60" s="82">
        <v>2000</v>
      </c>
      <c r="I60" s="81">
        <v>2250</v>
      </c>
      <c r="J60" s="81">
        <v>2500</v>
      </c>
      <c r="K60" s="81">
        <f t="shared" si="10"/>
        <v>2500</v>
      </c>
      <c r="L60" s="81">
        <f t="shared" si="10"/>
        <v>2500</v>
      </c>
      <c r="M60" s="83">
        <f t="shared" si="10"/>
        <v>2500</v>
      </c>
    </row>
    <row r="61" spans="1:13">
      <c r="A61" s="53" t="s">
        <v>38</v>
      </c>
      <c r="B61" s="81">
        <v>14604</v>
      </c>
      <c r="C61" s="81">
        <v>8284</v>
      </c>
      <c r="D61" s="81">
        <v>11526</v>
      </c>
      <c r="E61" s="81">
        <v>11546</v>
      </c>
      <c r="F61" s="24">
        <v>21459</v>
      </c>
      <c r="G61" s="24">
        <v>25372</v>
      </c>
      <c r="H61" s="82">
        <v>13003</v>
      </c>
      <c r="I61" s="81">
        <v>13042</v>
      </c>
      <c r="J61" s="81">
        <v>13992</v>
      </c>
      <c r="K61" s="81">
        <f>J61+K55</f>
        <v>15492</v>
      </c>
      <c r="L61" s="81">
        <f t="shared" ref="L61:M61" si="11">K61+L55</f>
        <v>17342</v>
      </c>
      <c r="M61" s="83">
        <f t="shared" si="11"/>
        <v>19542</v>
      </c>
    </row>
    <row r="62" spans="1:13">
      <c r="A62" s="27" t="s">
        <v>39</v>
      </c>
      <c r="B62" s="81">
        <v>0</v>
      </c>
      <c r="C62" s="81">
        <v>0</v>
      </c>
      <c r="D62" s="81">
        <v>0</v>
      </c>
      <c r="E62" s="81">
        <v>-1012</v>
      </c>
      <c r="F62" s="24">
        <v>-7700</v>
      </c>
      <c r="G62" s="24">
        <v>-6521</v>
      </c>
      <c r="H62" s="82">
        <v>-1000</v>
      </c>
      <c r="I62" s="81">
        <v>-1050</v>
      </c>
      <c r="J62" s="81">
        <v>-1100</v>
      </c>
      <c r="K62" s="81">
        <f t="shared" si="10"/>
        <v>-1100</v>
      </c>
      <c r="L62" s="81">
        <f t="shared" si="10"/>
        <v>-1100</v>
      </c>
      <c r="M62" s="83">
        <f t="shared" si="10"/>
        <v>-1100</v>
      </c>
    </row>
    <row r="63" spans="1:13">
      <c r="A63" s="54"/>
      <c r="B63" s="38">
        <f>SUM(B58:B62)</f>
        <v>14604</v>
      </c>
      <c r="C63" s="37">
        <f t="shared" ref="C63:M63" si="12">SUM(C58:C62)</f>
        <v>8284</v>
      </c>
      <c r="D63" s="37">
        <f t="shared" si="12"/>
        <v>12049</v>
      </c>
      <c r="E63" s="37">
        <f t="shared" si="12"/>
        <v>12604</v>
      </c>
      <c r="F63" s="37">
        <f t="shared" si="12"/>
        <v>21094</v>
      </c>
      <c r="G63" s="37">
        <f t="shared" si="12"/>
        <v>32430</v>
      </c>
      <c r="H63" s="85">
        <f t="shared" si="12"/>
        <v>26303</v>
      </c>
      <c r="I63" s="84">
        <f t="shared" si="12"/>
        <v>26642</v>
      </c>
      <c r="J63" s="84">
        <f t="shared" si="12"/>
        <v>27792</v>
      </c>
      <c r="K63" s="84">
        <f t="shared" si="12"/>
        <v>29292</v>
      </c>
      <c r="L63" s="84">
        <f t="shared" si="12"/>
        <v>31142</v>
      </c>
      <c r="M63" s="86">
        <f t="shared" si="12"/>
        <v>33342</v>
      </c>
    </row>
    <row r="64" spans="1:13">
      <c r="A64" s="75" t="s">
        <v>21</v>
      </c>
      <c r="B64" s="76"/>
      <c r="C64" s="76"/>
      <c r="D64" s="76"/>
      <c r="E64" s="76"/>
      <c r="F64" s="76"/>
      <c r="G64" s="76"/>
      <c r="H64" s="76"/>
      <c r="I64" s="76"/>
      <c r="J64" s="76"/>
      <c r="K64" s="58"/>
      <c r="L64" s="58"/>
      <c r="M64" s="59"/>
    </row>
    <row r="65" spans="1:13">
      <c r="A65" s="78" t="s">
        <v>40</v>
      </c>
      <c r="B65" s="79"/>
      <c r="C65" s="79"/>
      <c r="D65" s="79"/>
      <c r="E65" s="79"/>
      <c r="F65" s="79"/>
      <c r="G65" s="79"/>
      <c r="H65" s="79"/>
      <c r="I65" s="79"/>
      <c r="J65" s="79"/>
      <c r="K65" s="51"/>
      <c r="L65" s="51"/>
      <c r="M65" s="52"/>
    </row>
    <row r="66" spans="1:13">
      <c r="A66" s="48" t="s">
        <v>41</v>
      </c>
      <c r="B66" s="73"/>
      <c r="C66" s="73"/>
      <c r="D66" s="73"/>
      <c r="E66" s="73"/>
      <c r="F66" s="73"/>
      <c r="G66" s="73"/>
      <c r="H66" s="73"/>
      <c r="I66" s="73"/>
      <c r="J66" s="73"/>
      <c r="K66" s="49"/>
      <c r="L66" s="49"/>
      <c r="M66" s="50"/>
    </row>
    <row r="68" spans="1:13">
      <c r="A68" s="32" t="s">
        <v>42</v>
      </c>
      <c r="B68" s="34" t="s">
        <v>17</v>
      </c>
      <c r="C68" s="33" t="s">
        <v>17</v>
      </c>
      <c r="D68" s="33" t="s">
        <v>17</v>
      </c>
      <c r="E68" s="33" t="s">
        <v>17</v>
      </c>
      <c r="F68" s="33" t="s">
        <v>17</v>
      </c>
      <c r="G68" s="35" t="s">
        <v>17</v>
      </c>
      <c r="H68" s="34" t="s">
        <v>18</v>
      </c>
      <c r="I68" s="33" t="s">
        <v>18</v>
      </c>
      <c r="J68" s="33" t="s">
        <v>18</v>
      </c>
      <c r="K68" s="33" t="s">
        <v>18</v>
      </c>
      <c r="L68" s="33" t="s">
        <v>18</v>
      </c>
      <c r="M68" s="35" t="s">
        <v>18</v>
      </c>
    </row>
    <row r="69" spans="1:13">
      <c r="A69" s="26" t="s">
        <v>43</v>
      </c>
      <c r="B69" s="88"/>
      <c r="C69" s="89"/>
      <c r="D69" s="89"/>
      <c r="E69" s="89"/>
      <c r="F69" s="89"/>
      <c r="G69" s="94"/>
      <c r="H69" s="88" t="s">
        <v>19</v>
      </c>
      <c r="I69" s="89"/>
      <c r="J69" s="89"/>
      <c r="K69" s="89"/>
      <c r="L69" s="89"/>
      <c r="M69" s="94"/>
    </row>
    <row r="70" spans="1:13">
      <c r="A70" s="27" t="s">
        <v>33</v>
      </c>
      <c r="B70" s="82">
        <v>0</v>
      </c>
      <c r="C70" s="81">
        <f t="shared" ref="C70:M70" si="13">C55</f>
        <v>-6320</v>
      </c>
      <c r="D70" s="81">
        <f t="shared" si="13"/>
        <v>3765</v>
      </c>
      <c r="E70" s="81">
        <f t="shared" si="13"/>
        <v>555</v>
      </c>
      <c r="F70" s="81">
        <f t="shared" si="13"/>
        <v>8490</v>
      </c>
      <c r="G70" s="83">
        <f t="shared" si="13"/>
        <v>11336</v>
      </c>
      <c r="H70" s="82">
        <f t="shared" si="13"/>
        <v>-6127</v>
      </c>
      <c r="I70" s="81">
        <f t="shared" si="13"/>
        <v>339</v>
      </c>
      <c r="J70" s="81">
        <f t="shared" si="13"/>
        <v>1150</v>
      </c>
      <c r="K70" s="81">
        <f t="shared" si="13"/>
        <v>1500</v>
      </c>
      <c r="L70" s="81">
        <f t="shared" si="13"/>
        <v>1850</v>
      </c>
      <c r="M70" s="83">
        <f t="shared" si="13"/>
        <v>2200</v>
      </c>
    </row>
    <row r="71" spans="1:13">
      <c r="A71" s="28" t="s">
        <v>44</v>
      </c>
      <c r="B71" s="82"/>
      <c r="C71" s="81"/>
      <c r="D71" s="81"/>
      <c r="E71" s="81"/>
      <c r="F71" s="81"/>
      <c r="G71" s="83"/>
      <c r="H71" s="82"/>
      <c r="I71" s="81"/>
      <c r="J71" s="81"/>
      <c r="K71" s="81"/>
      <c r="L71" s="81"/>
      <c r="M71" s="83"/>
    </row>
    <row r="72" spans="1:13">
      <c r="A72" s="27" t="s">
        <v>45</v>
      </c>
      <c r="B72" s="82">
        <v>0</v>
      </c>
      <c r="C72" s="81">
        <v>0</v>
      </c>
      <c r="D72" s="81">
        <v>0</v>
      </c>
      <c r="E72" s="81">
        <v>-1187</v>
      </c>
      <c r="F72" s="81">
        <v>-5596</v>
      </c>
      <c r="G72" s="83">
        <v>-6958</v>
      </c>
      <c r="H72" s="82">
        <v>-2447</v>
      </c>
      <c r="I72" s="81">
        <v>-1500</v>
      </c>
      <c r="J72" s="81">
        <v>-1500</v>
      </c>
      <c r="K72" s="81">
        <v>-1500</v>
      </c>
      <c r="L72" s="81">
        <v>-1500</v>
      </c>
      <c r="M72" s="83">
        <v>-1500</v>
      </c>
    </row>
    <row r="73" spans="1:13">
      <c r="A73" s="27" t="s">
        <v>46</v>
      </c>
      <c r="B73" s="82">
        <v>0</v>
      </c>
      <c r="C73" s="81">
        <v>0</v>
      </c>
      <c r="D73" s="81">
        <v>0</v>
      </c>
      <c r="E73" s="81">
        <v>170</v>
      </c>
      <c r="F73" s="81">
        <v>1018</v>
      </c>
      <c r="G73" s="83">
        <v>1500</v>
      </c>
      <c r="H73" s="82">
        <v>1500</v>
      </c>
      <c r="I73" s="81">
        <v>1500</v>
      </c>
      <c r="J73" s="81">
        <v>1500</v>
      </c>
      <c r="K73" s="81">
        <v>1500</v>
      </c>
      <c r="L73" s="81">
        <v>1500</v>
      </c>
      <c r="M73" s="83">
        <v>1500</v>
      </c>
    </row>
    <row r="74" spans="1:13">
      <c r="A74" s="28" t="s">
        <v>47</v>
      </c>
      <c r="B74" s="82"/>
      <c r="C74" s="81"/>
      <c r="D74" s="81"/>
      <c r="E74" s="81"/>
      <c r="F74" s="81"/>
      <c r="G74" s="83"/>
      <c r="H74" s="82"/>
      <c r="I74" s="81"/>
      <c r="J74" s="81"/>
      <c r="K74" s="81"/>
      <c r="L74" s="81"/>
      <c r="M74" s="83"/>
    </row>
    <row r="75" spans="1:13">
      <c r="A75" s="53" t="s">
        <v>48</v>
      </c>
      <c r="B75" s="82">
        <v>0</v>
      </c>
      <c r="C75" s="81">
        <f t="shared" ref="C75:M75" si="14">B59-C59</f>
        <v>0</v>
      </c>
      <c r="D75" s="81">
        <f t="shared" si="14"/>
        <v>-523</v>
      </c>
      <c r="E75" s="81">
        <f t="shared" si="14"/>
        <v>130</v>
      </c>
      <c r="F75" s="81">
        <f t="shared" si="14"/>
        <v>50</v>
      </c>
      <c r="G75" s="83">
        <f t="shared" si="14"/>
        <v>0</v>
      </c>
      <c r="H75" s="82">
        <f t="shared" si="14"/>
        <v>43</v>
      </c>
      <c r="I75" s="81">
        <f t="shared" si="14"/>
        <v>-100</v>
      </c>
      <c r="J75" s="81">
        <f t="shared" si="14"/>
        <v>0</v>
      </c>
      <c r="K75" s="81">
        <f t="shared" si="14"/>
        <v>0</v>
      </c>
      <c r="L75" s="81">
        <f t="shared" si="14"/>
        <v>0</v>
      </c>
      <c r="M75" s="83">
        <f t="shared" si="14"/>
        <v>0</v>
      </c>
    </row>
    <row r="76" spans="1:13">
      <c r="A76" s="27" t="s">
        <v>49</v>
      </c>
      <c r="B76" s="82"/>
      <c r="C76" s="81"/>
      <c r="D76" s="81">
        <f t="shared" ref="D76:M76" si="15">C60-D60</f>
        <v>0</v>
      </c>
      <c r="E76" s="81">
        <f t="shared" si="15"/>
        <v>-660</v>
      </c>
      <c r="F76" s="81">
        <f t="shared" si="15"/>
        <v>-737</v>
      </c>
      <c r="G76" s="83">
        <f t="shared" si="15"/>
        <v>-786</v>
      </c>
      <c r="H76" s="82">
        <f t="shared" si="15"/>
        <v>183</v>
      </c>
      <c r="I76" s="81">
        <f t="shared" si="15"/>
        <v>-250</v>
      </c>
      <c r="J76" s="81">
        <f t="shared" si="15"/>
        <v>-250</v>
      </c>
      <c r="K76" s="81">
        <f t="shared" si="15"/>
        <v>0</v>
      </c>
      <c r="L76" s="81">
        <f t="shared" si="15"/>
        <v>0</v>
      </c>
      <c r="M76" s="83">
        <f t="shared" si="15"/>
        <v>0</v>
      </c>
    </row>
    <row r="77" spans="1:13">
      <c r="A77" s="27" t="s">
        <v>50</v>
      </c>
      <c r="B77" s="82"/>
      <c r="C77" s="81"/>
      <c r="D77" s="81">
        <f t="shared" ref="D77:M77" si="16">C62-D62</f>
        <v>0</v>
      </c>
      <c r="E77" s="81">
        <f t="shared" si="16"/>
        <v>1012</v>
      </c>
      <c r="F77" s="81">
        <f t="shared" si="16"/>
        <v>6688</v>
      </c>
      <c r="G77" s="83">
        <f t="shared" si="16"/>
        <v>-1179</v>
      </c>
      <c r="H77" s="82">
        <f t="shared" si="16"/>
        <v>-5521</v>
      </c>
      <c r="I77" s="81">
        <f t="shared" si="16"/>
        <v>50</v>
      </c>
      <c r="J77" s="81">
        <f t="shared" si="16"/>
        <v>50</v>
      </c>
      <c r="K77" s="81">
        <f t="shared" si="16"/>
        <v>0</v>
      </c>
      <c r="L77" s="81">
        <f t="shared" si="16"/>
        <v>0</v>
      </c>
      <c r="M77" s="83">
        <f t="shared" si="16"/>
        <v>0</v>
      </c>
    </row>
    <row r="78" spans="1:13" s="1" customFormat="1">
      <c r="A78" s="28" t="s">
        <v>51</v>
      </c>
      <c r="B78" s="95">
        <f t="shared" ref="B78:M78" si="17">SUM(B70:B77)</f>
        <v>0</v>
      </c>
      <c r="C78" s="90">
        <f t="shared" si="17"/>
        <v>-6320</v>
      </c>
      <c r="D78" s="90">
        <f t="shared" si="17"/>
        <v>3242</v>
      </c>
      <c r="E78" s="90">
        <f t="shared" si="17"/>
        <v>20</v>
      </c>
      <c r="F78" s="90">
        <f t="shared" si="17"/>
        <v>9913</v>
      </c>
      <c r="G78" s="96">
        <f t="shared" si="17"/>
        <v>3913</v>
      </c>
      <c r="H78" s="95">
        <f t="shared" si="17"/>
        <v>-12369</v>
      </c>
      <c r="I78" s="90">
        <f t="shared" si="17"/>
        <v>39</v>
      </c>
      <c r="J78" s="90">
        <f t="shared" si="17"/>
        <v>950</v>
      </c>
      <c r="K78" s="90">
        <f t="shared" si="17"/>
        <v>1500</v>
      </c>
      <c r="L78" s="90">
        <f t="shared" si="17"/>
        <v>1850</v>
      </c>
      <c r="M78" s="96">
        <f t="shared" si="17"/>
        <v>2200</v>
      </c>
    </row>
    <row r="79" spans="1:13">
      <c r="A79" s="27" t="s">
        <v>52</v>
      </c>
      <c r="B79" s="97">
        <v>0</v>
      </c>
      <c r="C79" s="98">
        <f>C54</f>
        <v>14604</v>
      </c>
      <c r="D79" s="98">
        <f>C80</f>
        <v>8284</v>
      </c>
      <c r="E79" s="98">
        <f t="shared" ref="E79:M79" si="18">D80</f>
        <v>11526</v>
      </c>
      <c r="F79" s="98">
        <f t="shared" si="18"/>
        <v>11546</v>
      </c>
      <c r="G79" s="99">
        <f t="shared" si="18"/>
        <v>21459</v>
      </c>
      <c r="H79" s="97">
        <f t="shared" si="18"/>
        <v>25372</v>
      </c>
      <c r="I79" s="98">
        <f t="shared" si="18"/>
        <v>13003</v>
      </c>
      <c r="J79" s="98">
        <f t="shared" si="18"/>
        <v>13042</v>
      </c>
      <c r="K79" s="98">
        <f t="shared" si="18"/>
        <v>13992</v>
      </c>
      <c r="L79" s="98">
        <f t="shared" si="18"/>
        <v>15492</v>
      </c>
      <c r="M79" s="99">
        <f t="shared" si="18"/>
        <v>17342</v>
      </c>
    </row>
    <row r="80" spans="1:13" s="1" customFormat="1">
      <c r="A80" s="29" t="s">
        <v>53</v>
      </c>
      <c r="B80" s="100"/>
      <c r="C80" s="101">
        <f>SUM(C78:C79)</f>
        <v>8284</v>
      </c>
      <c r="D80" s="101">
        <f t="shared" ref="D80:M80" si="19">SUM(D78:D79)</f>
        <v>11526</v>
      </c>
      <c r="E80" s="101">
        <f t="shared" si="19"/>
        <v>11546</v>
      </c>
      <c r="F80" s="101">
        <f t="shared" si="19"/>
        <v>21459</v>
      </c>
      <c r="G80" s="102">
        <f t="shared" si="19"/>
        <v>25372</v>
      </c>
      <c r="H80" s="100">
        <f t="shared" si="19"/>
        <v>13003</v>
      </c>
      <c r="I80" s="101">
        <f t="shared" si="19"/>
        <v>13042</v>
      </c>
      <c r="J80" s="101">
        <f t="shared" si="19"/>
        <v>13992</v>
      </c>
      <c r="K80" s="101">
        <f t="shared" si="19"/>
        <v>15492</v>
      </c>
      <c r="L80" s="101">
        <f t="shared" si="19"/>
        <v>17342</v>
      </c>
      <c r="M80" s="102">
        <f t="shared" si="19"/>
        <v>19542</v>
      </c>
    </row>
    <row r="81" spans="1:13">
      <c r="A81" s="42" t="s">
        <v>21</v>
      </c>
      <c r="B81" s="69"/>
      <c r="C81" s="69"/>
      <c r="D81" s="69"/>
      <c r="E81" s="69"/>
      <c r="F81" s="69"/>
      <c r="G81" s="69"/>
      <c r="H81" s="69"/>
      <c r="I81" s="69"/>
      <c r="J81" s="69"/>
      <c r="K81" s="43"/>
      <c r="L81" s="43"/>
      <c r="M81" s="44"/>
    </row>
    <row r="82" spans="1:13">
      <c r="A82" s="45" t="s">
        <v>54</v>
      </c>
      <c r="B82" s="71"/>
      <c r="C82" s="71"/>
      <c r="D82" s="71"/>
      <c r="E82" s="71"/>
      <c r="F82" s="71"/>
      <c r="G82" s="71"/>
      <c r="H82" s="71"/>
      <c r="I82" s="71"/>
      <c r="J82" s="71"/>
      <c r="M82" s="47"/>
    </row>
    <row r="83" spans="1:13">
      <c r="A83" s="45" t="s">
        <v>55</v>
      </c>
      <c r="B83" s="71"/>
      <c r="C83" s="71"/>
      <c r="D83" s="71"/>
      <c r="E83" s="71"/>
      <c r="F83" s="71"/>
      <c r="G83" s="71"/>
      <c r="H83" s="71"/>
      <c r="I83" s="71"/>
      <c r="J83" s="71"/>
      <c r="M83" s="47"/>
    </row>
    <row r="84" spans="1:13">
      <c r="A84" s="48" t="s">
        <v>68</v>
      </c>
      <c r="B84" s="73"/>
      <c r="C84" s="73"/>
      <c r="D84" s="73"/>
      <c r="E84" s="73"/>
      <c r="F84" s="73"/>
      <c r="G84" s="73"/>
      <c r="H84" s="73"/>
      <c r="I84" s="73"/>
      <c r="J84" s="73"/>
      <c r="K84" s="49"/>
      <c r="L84" s="49"/>
      <c r="M84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3"/>
  <sheetViews>
    <sheetView tabSelected="1" workbookViewId="0">
      <selection activeCell="A74" sqref="A74"/>
    </sheetView>
  </sheetViews>
  <sheetFormatPr defaultRowHeight="12.75"/>
  <cols>
    <col min="1" max="1" width="25.85546875" customWidth="1"/>
    <col min="2" max="9" width="10" customWidth="1"/>
    <col min="10" max="12" width="9.5703125" style="46" bestFit="1" customWidth="1"/>
    <col min="13" max="13" width="9.5703125" bestFit="1" customWidth="1"/>
  </cols>
  <sheetData>
    <row r="1" spans="1:13" ht="15.75">
      <c r="A1" s="103" t="s">
        <v>61</v>
      </c>
    </row>
    <row r="3" spans="1:13">
      <c r="A3" s="16" t="s">
        <v>0</v>
      </c>
      <c r="B3" s="17" t="s">
        <v>1</v>
      </c>
      <c r="C3" s="17" t="s">
        <v>1</v>
      </c>
      <c r="D3" s="17" t="s">
        <v>1</v>
      </c>
      <c r="E3" s="17" t="s">
        <v>2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8" t="s">
        <v>1</v>
      </c>
    </row>
    <row r="4" spans="1:13">
      <c r="A4" s="19"/>
      <c r="B4" s="20">
        <v>40298</v>
      </c>
      <c r="C4" s="20">
        <v>40663</v>
      </c>
      <c r="D4" s="20">
        <v>41029</v>
      </c>
      <c r="E4" s="20">
        <v>41274</v>
      </c>
      <c r="F4" s="20">
        <v>41639</v>
      </c>
      <c r="G4" s="20">
        <v>42004</v>
      </c>
      <c r="H4" s="20">
        <v>42369</v>
      </c>
      <c r="I4" s="20">
        <v>42735</v>
      </c>
      <c r="J4" s="20">
        <v>43100</v>
      </c>
      <c r="K4" s="20">
        <v>43465</v>
      </c>
      <c r="L4" s="20">
        <v>43830</v>
      </c>
      <c r="M4" s="21">
        <v>44196</v>
      </c>
    </row>
    <row r="6" spans="1:13" s="6" customFormat="1">
      <c r="A6" s="32" t="s">
        <v>3</v>
      </c>
      <c r="B6" s="33" t="s">
        <v>17</v>
      </c>
      <c r="C6" s="33" t="s">
        <v>17</v>
      </c>
      <c r="D6" s="33" t="s">
        <v>17</v>
      </c>
      <c r="E6" s="33" t="s">
        <v>17</v>
      </c>
      <c r="F6" s="33" t="s">
        <v>17</v>
      </c>
      <c r="G6" s="33" t="s">
        <v>17</v>
      </c>
      <c r="H6" s="34" t="s">
        <v>18</v>
      </c>
      <c r="I6" s="33" t="s">
        <v>18</v>
      </c>
      <c r="J6" s="33" t="s">
        <v>18</v>
      </c>
      <c r="K6" s="33" t="s">
        <v>18</v>
      </c>
      <c r="L6" s="33" t="s">
        <v>18</v>
      </c>
      <c r="M6" s="35" t="s">
        <v>18</v>
      </c>
    </row>
    <row r="7" spans="1:13" s="6" customFormat="1">
      <c r="A7" s="26" t="s">
        <v>4</v>
      </c>
      <c r="B7" s="22"/>
      <c r="C7" s="22"/>
      <c r="D7" s="22"/>
      <c r="E7" s="22"/>
      <c r="F7" s="22"/>
      <c r="G7" s="22"/>
      <c r="H7" s="30" t="s">
        <v>19</v>
      </c>
      <c r="I7" s="22"/>
      <c r="J7" s="22"/>
      <c r="K7" s="22"/>
      <c r="L7" s="22"/>
      <c r="M7" s="23"/>
    </row>
    <row r="8" spans="1:13">
      <c r="A8" s="27" t="s">
        <v>58</v>
      </c>
      <c r="B8" s="81">
        <v>2938</v>
      </c>
      <c r="C8" s="81">
        <v>6018</v>
      </c>
      <c r="D8" s="81">
        <v>3615</v>
      </c>
      <c r="E8" s="81">
        <v>5091</v>
      </c>
      <c r="F8" s="81">
        <v>5344</v>
      </c>
      <c r="G8" s="81">
        <v>3846</v>
      </c>
      <c r="H8" s="82">
        <v>3881</v>
      </c>
      <c r="I8" s="81">
        <v>4400</v>
      </c>
      <c r="J8" s="81">
        <v>4500</v>
      </c>
      <c r="K8" s="81">
        <v>4600</v>
      </c>
      <c r="L8" s="81">
        <v>4700</v>
      </c>
      <c r="M8" s="83">
        <v>4800</v>
      </c>
    </row>
    <row r="9" spans="1:13">
      <c r="A9" s="27" t="s">
        <v>5</v>
      </c>
      <c r="B9" s="81">
        <v>1173</v>
      </c>
      <c r="C9" s="81">
        <v>0</v>
      </c>
      <c r="D9" s="81">
        <v>2402</v>
      </c>
      <c r="E9" s="81">
        <v>1502</v>
      </c>
      <c r="F9" s="81">
        <v>3254</v>
      </c>
      <c r="G9" s="81">
        <v>2098</v>
      </c>
      <c r="H9" s="82">
        <v>1063</v>
      </c>
      <c r="I9" s="81">
        <v>1700</v>
      </c>
      <c r="J9" s="81">
        <v>1800</v>
      </c>
      <c r="K9" s="81">
        <v>1850</v>
      </c>
      <c r="L9" s="81">
        <v>1900</v>
      </c>
      <c r="M9" s="83">
        <v>1950</v>
      </c>
    </row>
    <row r="10" spans="1:13">
      <c r="A10" s="27" t="s">
        <v>6</v>
      </c>
      <c r="B10" s="81">
        <v>0</v>
      </c>
      <c r="C10" s="81">
        <v>0</v>
      </c>
      <c r="D10" s="81">
        <v>0</v>
      </c>
      <c r="E10" s="81">
        <v>0</v>
      </c>
      <c r="F10" s="81">
        <v>10421</v>
      </c>
      <c r="G10" s="81">
        <v>18097</v>
      </c>
      <c r="H10" s="82">
        <v>18000</v>
      </c>
      <c r="I10" s="81">
        <v>18500</v>
      </c>
      <c r="J10" s="81">
        <v>19000</v>
      </c>
      <c r="K10" s="81">
        <v>19400</v>
      </c>
      <c r="L10" s="81">
        <v>19800</v>
      </c>
      <c r="M10" s="83">
        <v>20200</v>
      </c>
    </row>
    <row r="11" spans="1:13">
      <c r="A11" s="27" t="s">
        <v>7</v>
      </c>
      <c r="B11" s="81">
        <v>2313</v>
      </c>
      <c r="C11" s="81">
        <v>3005</v>
      </c>
      <c r="D11" s="81">
        <v>3239</v>
      </c>
      <c r="E11" s="81">
        <v>2851</v>
      </c>
      <c r="F11" s="81">
        <v>3527</v>
      </c>
      <c r="G11" s="81">
        <v>3594</v>
      </c>
      <c r="H11" s="82">
        <v>2000</v>
      </c>
      <c r="I11" s="81">
        <v>3050</v>
      </c>
      <c r="J11" s="81">
        <v>3100</v>
      </c>
      <c r="K11" s="81">
        <v>3150</v>
      </c>
      <c r="L11" s="81">
        <v>3200</v>
      </c>
      <c r="M11" s="83">
        <v>3250</v>
      </c>
    </row>
    <row r="12" spans="1:13">
      <c r="A12" s="27" t="s">
        <v>8</v>
      </c>
      <c r="B12" s="81">
        <v>0</v>
      </c>
      <c r="C12" s="81">
        <v>0</v>
      </c>
      <c r="D12" s="81">
        <v>141</v>
      </c>
      <c r="E12" s="81">
        <v>379</v>
      </c>
      <c r="F12" s="81">
        <v>505</v>
      </c>
      <c r="G12" s="81">
        <v>800</v>
      </c>
      <c r="H12" s="82">
        <v>900</v>
      </c>
      <c r="I12" s="81">
        <v>1000</v>
      </c>
      <c r="J12" s="81">
        <v>1100</v>
      </c>
      <c r="K12" s="81">
        <v>1150</v>
      </c>
      <c r="L12" s="81">
        <v>1200</v>
      </c>
      <c r="M12" s="83">
        <v>1250</v>
      </c>
    </row>
    <row r="13" spans="1:13">
      <c r="A13" s="27" t="s">
        <v>9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2">
        <v>10000</v>
      </c>
      <c r="I13" s="81">
        <v>10000</v>
      </c>
      <c r="J13" s="81">
        <v>10000</v>
      </c>
      <c r="K13" s="81">
        <f t="shared" ref="K13:M13" si="0">ROUND(J13*102%,-1)</f>
        <v>10200</v>
      </c>
      <c r="L13" s="81">
        <f t="shared" si="0"/>
        <v>10400</v>
      </c>
      <c r="M13" s="83">
        <f t="shared" si="0"/>
        <v>10610</v>
      </c>
    </row>
    <row r="14" spans="1:13">
      <c r="A14" s="27" t="s">
        <v>10</v>
      </c>
      <c r="B14" s="81">
        <v>0</v>
      </c>
      <c r="C14" s="81">
        <v>0</v>
      </c>
      <c r="D14" s="81">
        <v>0</v>
      </c>
      <c r="E14" s="81">
        <v>0</v>
      </c>
      <c r="F14" s="81">
        <v>4654</v>
      </c>
      <c r="G14" s="81">
        <v>11548</v>
      </c>
      <c r="H14" s="82">
        <v>13000</v>
      </c>
      <c r="I14" s="81">
        <v>14000</v>
      </c>
      <c r="J14" s="81">
        <v>15000</v>
      </c>
      <c r="K14" s="81">
        <v>10000</v>
      </c>
      <c r="L14" s="81">
        <v>10000</v>
      </c>
      <c r="M14" s="83">
        <v>25000</v>
      </c>
    </row>
    <row r="15" spans="1:13">
      <c r="A15" s="28" t="s">
        <v>11</v>
      </c>
      <c r="B15" s="81"/>
      <c r="C15" s="81"/>
      <c r="D15" s="81"/>
      <c r="E15" s="81"/>
      <c r="F15" s="81"/>
      <c r="G15" s="81"/>
      <c r="H15" s="82"/>
      <c r="I15" s="81"/>
      <c r="J15" s="81"/>
      <c r="K15" s="81">
        <f t="shared" ref="K15:M15" si="1">ROUND(J15*102%,-1)</f>
        <v>0</v>
      </c>
      <c r="L15" s="81">
        <f t="shared" si="1"/>
        <v>0</v>
      </c>
      <c r="M15" s="83">
        <f t="shared" si="1"/>
        <v>0</v>
      </c>
    </row>
    <row r="16" spans="1:13">
      <c r="A16" s="27" t="s">
        <v>62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2">
        <v>0</v>
      </c>
      <c r="I16" s="81">
        <v>0</v>
      </c>
      <c r="J16" s="81">
        <v>0</v>
      </c>
      <c r="K16" s="81">
        <v>100000</v>
      </c>
      <c r="L16" s="81">
        <v>100000</v>
      </c>
      <c r="M16" s="83">
        <v>0</v>
      </c>
    </row>
    <row r="17" spans="1:13">
      <c r="A17" s="27" t="s">
        <v>12</v>
      </c>
      <c r="B17" s="81">
        <v>18716</v>
      </c>
      <c r="C17" s="81">
        <v>0</v>
      </c>
      <c r="D17" s="81">
        <v>0</v>
      </c>
      <c r="E17" s="81">
        <v>0</v>
      </c>
      <c r="F17" s="81">
        <v>4134</v>
      </c>
      <c r="G17" s="81">
        <v>10000</v>
      </c>
      <c r="H17" s="82">
        <v>5000</v>
      </c>
      <c r="I17" s="81">
        <v>5000</v>
      </c>
      <c r="J17" s="81">
        <v>5000</v>
      </c>
      <c r="K17" s="81">
        <v>5000</v>
      </c>
      <c r="L17" s="81">
        <v>5000</v>
      </c>
      <c r="M17" s="83">
        <v>5000</v>
      </c>
    </row>
    <row r="18" spans="1:13">
      <c r="A18" s="27" t="s">
        <v>13</v>
      </c>
      <c r="B18" s="81">
        <v>361</v>
      </c>
      <c r="C18" s="81">
        <v>0</v>
      </c>
      <c r="D18" s="81">
        <v>793</v>
      </c>
      <c r="E18" s="81">
        <v>525</v>
      </c>
      <c r="F18" s="81">
        <v>1606</v>
      </c>
      <c r="G18" s="81">
        <v>799</v>
      </c>
      <c r="H18" s="82">
        <v>1000</v>
      </c>
      <c r="I18" s="81">
        <v>1050</v>
      </c>
      <c r="J18" s="81">
        <v>1100</v>
      </c>
      <c r="K18" s="81">
        <v>1150</v>
      </c>
      <c r="L18" s="81">
        <v>1200</v>
      </c>
      <c r="M18" s="83">
        <v>1250</v>
      </c>
    </row>
    <row r="19" spans="1:13">
      <c r="A19" s="28" t="s">
        <v>14</v>
      </c>
      <c r="B19" s="81"/>
      <c r="C19" s="81"/>
      <c r="D19" s="81"/>
      <c r="E19" s="81"/>
      <c r="F19" s="81"/>
      <c r="G19" s="81"/>
      <c r="H19" s="82"/>
      <c r="I19" s="81"/>
      <c r="J19" s="81"/>
      <c r="K19" s="81">
        <f t="shared" ref="K19:M20" si="2">ROUND(J19*102%,-1)</f>
        <v>0</v>
      </c>
      <c r="L19" s="81">
        <f t="shared" si="2"/>
        <v>0</v>
      </c>
      <c r="M19" s="83">
        <f t="shared" si="2"/>
        <v>0</v>
      </c>
    </row>
    <row r="20" spans="1:13">
      <c r="A20" s="27" t="s">
        <v>15</v>
      </c>
      <c r="B20" s="81">
        <v>1031</v>
      </c>
      <c r="C20" s="81">
        <v>631</v>
      </c>
      <c r="D20" s="81">
        <v>1274</v>
      </c>
      <c r="E20" s="81">
        <v>884</v>
      </c>
      <c r="F20" s="81">
        <v>811</v>
      </c>
      <c r="G20" s="81">
        <v>2187</v>
      </c>
      <c r="H20" s="82">
        <v>2000</v>
      </c>
      <c r="I20" s="81">
        <v>2100</v>
      </c>
      <c r="J20" s="81">
        <v>2200</v>
      </c>
      <c r="K20" s="81">
        <f t="shared" si="2"/>
        <v>2240</v>
      </c>
      <c r="L20" s="81">
        <f t="shared" si="2"/>
        <v>2280</v>
      </c>
      <c r="M20" s="83">
        <f t="shared" si="2"/>
        <v>2330</v>
      </c>
    </row>
    <row r="21" spans="1:13" s="1" customFormat="1">
      <c r="A21" s="36" t="s">
        <v>16</v>
      </c>
      <c r="B21" s="84">
        <f>SUM(B6:B20)</f>
        <v>26532</v>
      </c>
      <c r="C21" s="84">
        <f t="shared" ref="C21:M21" si="3">SUM(C6:C20)</f>
        <v>9654</v>
      </c>
      <c r="D21" s="84">
        <f t="shared" si="3"/>
        <v>11464</v>
      </c>
      <c r="E21" s="84">
        <f t="shared" si="3"/>
        <v>11232</v>
      </c>
      <c r="F21" s="84">
        <f t="shared" si="3"/>
        <v>34256</v>
      </c>
      <c r="G21" s="84">
        <f t="shared" si="3"/>
        <v>52969</v>
      </c>
      <c r="H21" s="85">
        <f t="shared" si="3"/>
        <v>56844</v>
      </c>
      <c r="I21" s="84">
        <f t="shared" si="3"/>
        <v>60800</v>
      </c>
      <c r="J21" s="84">
        <f t="shared" si="3"/>
        <v>62800</v>
      </c>
      <c r="K21" s="84">
        <f t="shared" si="3"/>
        <v>158740</v>
      </c>
      <c r="L21" s="84">
        <f t="shared" si="3"/>
        <v>159680</v>
      </c>
      <c r="M21" s="86">
        <f t="shared" si="3"/>
        <v>75640</v>
      </c>
    </row>
    <row r="22" spans="1:13" ht="6" customHeight="1">
      <c r="A22" s="8"/>
      <c r="B22" s="87"/>
      <c r="C22" s="87"/>
      <c r="D22" s="87"/>
      <c r="E22" s="87"/>
      <c r="F22" s="87"/>
      <c r="G22" s="87"/>
      <c r="H22" s="87"/>
      <c r="I22" s="87"/>
      <c r="J22" s="81"/>
      <c r="K22" s="81"/>
      <c r="L22" s="81"/>
      <c r="M22" s="87"/>
    </row>
    <row r="23" spans="1:13">
      <c r="A23" s="32" t="s">
        <v>20</v>
      </c>
      <c r="B23" s="33" t="s">
        <v>17</v>
      </c>
      <c r="C23" s="33" t="s">
        <v>17</v>
      </c>
      <c r="D23" s="33" t="s">
        <v>17</v>
      </c>
      <c r="E23" s="33" t="s">
        <v>17</v>
      </c>
      <c r="F23" s="33" t="s">
        <v>17</v>
      </c>
      <c r="G23" s="33" t="s">
        <v>17</v>
      </c>
      <c r="H23" s="34" t="s">
        <v>18</v>
      </c>
      <c r="I23" s="33" t="s">
        <v>18</v>
      </c>
      <c r="J23" s="33" t="s">
        <v>18</v>
      </c>
      <c r="K23" s="33" t="s">
        <v>18</v>
      </c>
      <c r="L23" s="33" t="s">
        <v>18</v>
      </c>
      <c r="M23" s="35" t="s">
        <v>18</v>
      </c>
    </row>
    <row r="24" spans="1:13">
      <c r="A24" s="26" t="s">
        <v>4</v>
      </c>
      <c r="B24" s="22"/>
      <c r="C24" s="22"/>
      <c r="D24" s="22"/>
      <c r="E24" s="22"/>
      <c r="F24" s="22"/>
      <c r="G24" s="22"/>
      <c r="H24" s="30" t="s">
        <v>19</v>
      </c>
      <c r="I24" s="22"/>
      <c r="J24" s="22"/>
      <c r="K24" s="22"/>
      <c r="L24" s="22"/>
      <c r="M24" s="23"/>
    </row>
    <row r="25" spans="1:13">
      <c r="A25" s="27" t="s">
        <v>58</v>
      </c>
      <c r="B25" s="87">
        <v>153</v>
      </c>
      <c r="C25" s="87">
        <v>2108</v>
      </c>
      <c r="D25" s="87">
        <v>1243</v>
      </c>
      <c r="E25" s="87">
        <v>1849</v>
      </c>
      <c r="F25" s="87">
        <v>2760</v>
      </c>
      <c r="G25" s="87">
        <v>1063</v>
      </c>
      <c r="H25" s="82">
        <v>614</v>
      </c>
      <c r="I25" s="81">
        <v>1400</v>
      </c>
      <c r="J25" s="81">
        <v>1450</v>
      </c>
      <c r="K25" s="81">
        <v>1500</v>
      </c>
      <c r="L25" s="81">
        <v>1550</v>
      </c>
      <c r="M25" s="83">
        <v>1600</v>
      </c>
    </row>
    <row r="26" spans="1:13">
      <c r="A26" s="27" t="s">
        <v>5</v>
      </c>
      <c r="B26" s="87">
        <v>-398</v>
      </c>
      <c r="C26" s="87">
        <v>0</v>
      </c>
      <c r="D26" s="87">
        <v>616</v>
      </c>
      <c r="E26" s="87">
        <v>-738</v>
      </c>
      <c r="F26" s="87">
        <v>1233</v>
      </c>
      <c r="G26" s="87">
        <v>-331</v>
      </c>
      <c r="H26" s="82">
        <v>-1485</v>
      </c>
      <c r="I26" s="81">
        <v>0</v>
      </c>
      <c r="J26" s="81">
        <v>0</v>
      </c>
      <c r="K26" s="81">
        <v>0</v>
      </c>
      <c r="L26" s="81">
        <v>0</v>
      </c>
      <c r="M26" s="83">
        <v>0</v>
      </c>
    </row>
    <row r="27" spans="1:13">
      <c r="A27" s="27" t="s">
        <v>6</v>
      </c>
      <c r="B27" s="87">
        <v>0</v>
      </c>
      <c r="C27" s="87">
        <v>0</v>
      </c>
      <c r="D27" s="87">
        <v>0</v>
      </c>
      <c r="E27" s="87">
        <v>0</v>
      </c>
      <c r="F27" s="87">
        <v>6463</v>
      </c>
      <c r="G27" s="87">
        <v>10854</v>
      </c>
      <c r="H27" s="82">
        <v>10000</v>
      </c>
      <c r="I27" s="81">
        <v>10250</v>
      </c>
      <c r="J27" s="81">
        <v>10500</v>
      </c>
      <c r="K27" s="81">
        <v>10750</v>
      </c>
      <c r="L27" s="81">
        <v>11000</v>
      </c>
      <c r="M27" s="83">
        <v>11250</v>
      </c>
    </row>
    <row r="28" spans="1:13">
      <c r="A28" s="27" t="s">
        <v>7</v>
      </c>
      <c r="B28" s="87">
        <v>823</v>
      </c>
      <c r="C28" s="87">
        <v>1025</v>
      </c>
      <c r="D28" s="87">
        <v>1265</v>
      </c>
      <c r="E28" s="87">
        <v>1041</v>
      </c>
      <c r="F28" s="87">
        <v>1308</v>
      </c>
      <c r="G28" s="87">
        <v>1360</v>
      </c>
      <c r="H28" s="82">
        <v>1100</v>
      </c>
      <c r="I28" s="81">
        <v>1150</v>
      </c>
      <c r="J28" s="81">
        <v>1200</v>
      </c>
      <c r="K28" s="81">
        <v>1250</v>
      </c>
      <c r="L28" s="81">
        <v>1300</v>
      </c>
      <c r="M28" s="83">
        <v>1350</v>
      </c>
    </row>
    <row r="29" spans="1:13">
      <c r="A29" s="27" t="s">
        <v>8</v>
      </c>
      <c r="B29" s="87">
        <v>0</v>
      </c>
      <c r="C29" s="87">
        <v>0</v>
      </c>
      <c r="D29" s="87">
        <v>141</v>
      </c>
      <c r="E29" s="87">
        <v>320</v>
      </c>
      <c r="F29" s="87">
        <v>429</v>
      </c>
      <c r="G29" s="87">
        <v>556</v>
      </c>
      <c r="H29" s="82">
        <v>400</v>
      </c>
      <c r="I29" s="81">
        <v>400</v>
      </c>
      <c r="J29" s="81">
        <v>400</v>
      </c>
      <c r="K29" s="81">
        <v>400</v>
      </c>
      <c r="L29" s="81">
        <v>400</v>
      </c>
      <c r="M29" s="83">
        <v>400</v>
      </c>
    </row>
    <row r="30" spans="1:13">
      <c r="A30" s="27" t="s">
        <v>9</v>
      </c>
      <c r="B30" s="87"/>
      <c r="C30" s="87"/>
      <c r="D30" s="87"/>
      <c r="E30" s="87"/>
      <c r="F30" s="87"/>
      <c r="G30" s="87"/>
      <c r="H30" s="82"/>
      <c r="I30" s="81"/>
      <c r="J30" s="81"/>
      <c r="K30" s="81"/>
      <c r="L30" s="81"/>
      <c r="M30" s="83"/>
    </row>
    <row r="31" spans="1:13">
      <c r="A31" s="27" t="s">
        <v>10</v>
      </c>
      <c r="B31" s="87">
        <v>0</v>
      </c>
      <c r="C31" s="87">
        <v>0</v>
      </c>
      <c r="D31" s="87">
        <v>0</v>
      </c>
      <c r="E31" s="87">
        <v>0</v>
      </c>
      <c r="F31" s="87">
        <v>-4291</v>
      </c>
      <c r="G31" s="87">
        <v>2751</v>
      </c>
      <c r="H31" s="82">
        <v>-5000</v>
      </c>
      <c r="I31" s="81">
        <v>-5000</v>
      </c>
      <c r="J31" s="81">
        <v>-5000</v>
      </c>
      <c r="K31" s="81">
        <v>-10000</v>
      </c>
      <c r="L31" s="81">
        <v>-10000</v>
      </c>
      <c r="M31" s="83">
        <v>5000</v>
      </c>
    </row>
    <row r="32" spans="1:13">
      <c r="A32" s="28" t="s">
        <v>11</v>
      </c>
      <c r="B32" s="87"/>
      <c r="C32" s="87"/>
      <c r="D32" s="87"/>
      <c r="E32" s="87"/>
      <c r="F32" s="87"/>
      <c r="G32" s="87"/>
      <c r="H32" s="82"/>
      <c r="I32" s="81"/>
      <c r="J32" s="81"/>
      <c r="K32" s="81"/>
      <c r="L32" s="81"/>
      <c r="M32" s="83"/>
    </row>
    <row r="33" spans="1:13">
      <c r="A33" s="27" t="s">
        <v>62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2">
        <v>0</v>
      </c>
      <c r="I33" s="81">
        <v>0</v>
      </c>
      <c r="J33" s="81">
        <v>0</v>
      </c>
      <c r="K33" s="81">
        <v>0</v>
      </c>
      <c r="L33" s="81">
        <v>0</v>
      </c>
      <c r="M33" s="83">
        <v>0</v>
      </c>
    </row>
    <row r="34" spans="1:13">
      <c r="A34" s="27" t="s">
        <v>12</v>
      </c>
      <c r="B34" s="87">
        <v>10218</v>
      </c>
      <c r="C34" s="87">
        <v>-9210</v>
      </c>
      <c r="D34" s="87">
        <v>-30</v>
      </c>
      <c r="E34" s="87">
        <v>0</v>
      </c>
      <c r="F34" s="87">
        <v>3576</v>
      </c>
      <c r="G34" s="87">
        <v>1541</v>
      </c>
      <c r="H34" s="82">
        <v>-4556</v>
      </c>
      <c r="I34" s="81">
        <v>-561</v>
      </c>
      <c r="J34" s="81">
        <v>0</v>
      </c>
      <c r="K34" s="81">
        <v>0</v>
      </c>
      <c r="L34" s="81">
        <v>0</v>
      </c>
      <c r="M34" s="83">
        <v>0</v>
      </c>
    </row>
    <row r="35" spans="1:13">
      <c r="A35" s="27" t="s">
        <v>13</v>
      </c>
      <c r="B35" s="87">
        <v>361</v>
      </c>
      <c r="C35" s="87">
        <v>0</v>
      </c>
      <c r="D35" s="87">
        <v>793</v>
      </c>
      <c r="E35" s="87">
        <v>-1700</v>
      </c>
      <c r="F35" s="87">
        <v>-1670</v>
      </c>
      <c r="G35" s="87">
        <v>-5335</v>
      </c>
      <c r="H35" s="82">
        <v>-6000</v>
      </c>
      <c r="I35" s="81">
        <v>-6000</v>
      </c>
      <c r="J35" s="81">
        <v>-6000</v>
      </c>
      <c r="K35" s="81">
        <v>-6000</v>
      </c>
      <c r="L35" s="81">
        <v>-6000</v>
      </c>
      <c r="M35" s="83">
        <v>-6000</v>
      </c>
    </row>
    <row r="36" spans="1:13">
      <c r="A36" s="28" t="s">
        <v>14</v>
      </c>
      <c r="B36" s="87"/>
      <c r="C36" s="87"/>
      <c r="D36" s="87"/>
      <c r="E36" s="87"/>
      <c r="F36" s="87"/>
      <c r="G36" s="87"/>
      <c r="H36" s="82"/>
      <c r="I36" s="81"/>
      <c r="J36" s="81"/>
      <c r="K36" s="81"/>
      <c r="L36" s="81"/>
      <c r="M36" s="83"/>
    </row>
    <row r="37" spans="1:13">
      <c r="A37" s="27" t="s">
        <v>15</v>
      </c>
      <c r="B37" s="87">
        <v>21</v>
      </c>
      <c r="C37" s="87">
        <v>-243</v>
      </c>
      <c r="D37" s="87">
        <v>-263</v>
      </c>
      <c r="E37" s="87">
        <v>-217</v>
      </c>
      <c r="F37" s="87">
        <v>-1318</v>
      </c>
      <c r="G37" s="87">
        <v>-1123</v>
      </c>
      <c r="H37" s="82">
        <v>-1200</v>
      </c>
      <c r="I37" s="81">
        <v>-1300</v>
      </c>
      <c r="J37" s="81">
        <v>-1400</v>
      </c>
      <c r="K37" s="81">
        <v>-1400</v>
      </c>
      <c r="L37" s="81">
        <v>-1400</v>
      </c>
      <c r="M37" s="83">
        <v>-1400</v>
      </c>
    </row>
    <row r="38" spans="1:13">
      <c r="A38" s="104" t="s">
        <v>16</v>
      </c>
      <c r="B38" s="105">
        <f>SUM(B23:B37)</f>
        <v>11178</v>
      </c>
      <c r="C38" s="105">
        <f t="shared" ref="C38:M38" si="4">SUM(C23:C37)</f>
        <v>-6320</v>
      </c>
      <c r="D38" s="105">
        <f t="shared" si="4"/>
        <v>3765</v>
      </c>
      <c r="E38" s="105">
        <f t="shared" si="4"/>
        <v>555</v>
      </c>
      <c r="F38" s="105">
        <f t="shared" si="4"/>
        <v>8490</v>
      </c>
      <c r="G38" s="105">
        <f t="shared" si="4"/>
        <v>11336</v>
      </c>
      <c r="H38" s="106">
        <f t="shared" si="4"/>
        <v>-6127</v>
      </c>
      <c r="I38" s="105">
        <f t="shared" si="4"/>
        <v>339</v>
      </c>
      <c r="J38" s="105">
        <f t="shared" si="4"/>
        <v>1150</v>
      </c>
      <c r="K38" s="105">
        <f t="shared" si="4"/>
        <v>-3500</v>
      </c>
      <c r="L38" s="105">
        <f t="shared" si="4"/>
        <v>-3150</v>
      </c>
      <c r="M38" s="107">
        <f t="shared" si="4"/>
        <v>12200</v>
      </c>
    </row>
    <row r="39" spans="1:13">
      <c r="A39" s="42" t="s">
        <v>21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4"/>
    </row>
    <row r="40" spans="1:13">
      <c r="A40" s="45" t="s">
        <v>22</v>
      </c>
      <c r="B40" s="46"/>
      <c r="C40" s="46"/>
      <c r="D40" s="46"/>
      <c r="E40" s="46"/>
      <c r="F40" s="46"/>
      <c r="G40" s="46"/>
      <c r="H40" s="46"/>
      <c r="I40" s="46"/>
      <c r="M40" s="47"/>
    </row>
    <row r="41" spans="1:13">
      <c r="A41" s="45" t="s">
        <v>23</v>
      </c>
      <c r="B41" s="46"/>
      <c r="C41" s="46"/>
      <c r="D41" s="46"/>
      <c r="E41" s="46"/>
      <c r="F41" s="46"/>
      <c r="G41" s="46"/>
      <c r="H41" s="46"/>
      <c r="I41" s="46"/>
      <c r="M41" s="47"/>
    </row>
    <row r="42" spans="1:13">
      <c r="A42" s="45" t="s">
        <v>24</v>
      </c>
      <c r="B42" s="46"/>
      <c r="C42" s="46"/>
      <c r="D42" s="46"/>
      <c r="E42" s="46"/>
      <c r="F42" s="46"/>
      <c r="G42" s="46"/>
      <c r="H42" s="46"/>
      <c r="I42" s="46"/>
      <c r="M42" s="47"/>
    </row>
    <row r="43" spans="1:13">
      <c r="A43" s="45" t="s">
        <v>25</v>
      </c>
      <c r="B43" s="46"/>
      <c r="C43" s="46"/>
      <c r="D43" s="46"/>
      <c r="E43" s="46"/>
      <c r="F43" s="46"/>
      <c r="G43" s="46"/>
      <c r="H43" s="46"/>
      <c r="I43" s="46"/>
      <c r="M43" s="47"/>
    </row>
    <row r="44" spans="1:13">
      <c r="A44" s="45" t="s">
        <v>26</v>
      </c>
      <c r="B44" s="46"/>
      <c r="C44" s="46"/>
      <c r="D44" s="46"/>
      <c r="E44" s="46"/>
      <c r="F44" s="46"/>
      <c r="G44" s="46"/>
      <c r="H44" s="46"/>
      <c r="I44" s="46"/>
      <c r="M44" s="47"/>
    </row>
    <row r="45" spans="1:13">
      <c r="A45" s="45" t="s">
        <v>56</v>
      </c>
      <c r="B45" s="46"/>
      <c r="C45" s="46"/>
      <c r="D45" s="46"/>
      <c r="E45" s="46"/>
      <c r="F45" s="46"/>
      <c r="G45" s="46"/>
      <c r="H45" s="46"/>
      <c r="I45" s="46"/>
      <c r="M45" s="47"/>
    </row>
    <row r="46" spans="1:13">
      <c r="A46" s="45" t="s">
        <v>57</v>
      </c>
      <c r="B46" s="46"/>
      <c r="C46" s="46"/>
      <c r="D46" s="46"/>
      <c r="E46" s="46"/>
      <c r="F46" s="46"/>
      <c r="G46" s="46"/>
      <c r="H46" s="46"/>
      <c r="I46" s="46"/>
      <c r="M46" s="47"/>
    </row>
    <row r="47" spans="1:13">
      <c r="A47" s="45" t="s">
        <v>27</v>
      </c>
      <c r="B47" s="46"/>
      <c r="C47" s="46"/>
      <c r="D47" s="46"/>
      <c r="E47" s="46"/>
      <c r="F47" s="46"/>
      <c r="G47" s="46"/>
      <c r="H47" s="46"/>
      <c r="I47" s="46"/>
      <c r="M47" s="47"/>
    </row>
    <row r="48" spans="1:13">
      <c r="A48" s="45" t="s">
        <v>28</v>
      </c>
      <c r="B48" s="46"/>
      <c r="C48" s="46"/>
      <c r="D48" s="46"/>
      <c r="E48" s="46"/>
      <c r="F48" s="46"/>
      <c r="G48" s="46"/>
      <c r="H48" s="46"/>
      <c r="I48" s="46"/>
      <c r="M48" s="47"/>
    </row>
    <row r="49" spans="1:13">
      <c r="A49" s="45" t="s">
        <v>29</v>
      </c>
      <c r="B49" s="46"/>
      <c r="C49" s="46"/>
      <c r="D49" s="46"/>
      <c r="E49" s="46"/>
      <c r="F49" s="46"/>
      <c r="G49" s="46"/>
      <c r="H49" s="46"/>
      <c r="I49" s="46"/>
      <c r="M49" s="47"/>
    </row>
    <row r="50" spans="1:13">
      <c r="A50" s="45" t="s">
        <v>64</v>
      </c>
      <c r="B50" s="46"/>
      <c r="C50" s="46"/>
      <c r="D50" s="46"/>
      <c r="E50" s="46"/>
      <c r="F50" s="46"/>
      <c r="G50" s="46"/>
      <c r="H50" s="46"/>
      <c r="I50" s="46"/>
      <c r="M50" s="47"/>
    </row>
    <row r="51" spans="1:13">
      <c r="A51" s="48" t="s">
        <v>65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</row>
    <row r="52" spans="1:13">
      <c r="A52" s="71"/>
      <c r="B52" s="46"/>
      <c r="C52" s="46"/>
      <c r="D52" s="46"/>
      <c r="E52" s="46"/>
      <c r="F52" s="46"/>
      <c r="G52" s="46"/>
      <c r="H52" s="46"/>
      <c r="I52" s="46"/>
      <c r="M52" s="46"/>
    </row>
    <row r="54" spans="1:13">
      <c r="A54" s="16" t="s">
        <v>0</v>
      </c>
      <c r="B54" s="17" t="s">
        <v>1</v>
      </c>
      <c r="C54" s="17" t="s">
        <v>1</v>
      </c>
      <c r="D54" s="17" t="s">
        <v>1</v>
      </c>
      <c r="E54" s="17" t="s">
        <v>2</v>
      </c>
      <c r="F54" s="17" t="s">
        <v>1</v>
      </c>
      <c r="G54" s="17" t="s">
        <v>1</v>
      </c>
      <c r="H54" s="17" t="s">
        <v>1</v>
      </c>
      <c r="I54" s="17" t="s">
        <v>1</v>
      </c>
      <c r="J54" s="17" t="s">
        <v>1</v>
      </c>
      <c r="K54" s="17" t="s">
        <v>1</v>
      </c>
      <c r="L54" s="17" t="s">
        <v>1</v>
      </c>
      <c r="M54" s="18" t="s">
        <v>1</v>
      </c>
    </row>
    <row r="55" spans="1:13">
      <c r="A55" s="19"/>
      <c r="B55" s="20">
        <v>40298</v>
      </c>
      <c r="C55" s="20">
        <v>40663</v>
      </c>
      <c r="D55" s="20">
        <v>41029</v>
      </c>
      <c r="E55" s="20">
        <v>41274</v>
      </c>
      <c r="F55" s="20">
        <v>41639</v>
      </c>
      <c r="G55" s="20">
        <v>42004</v>
      </c>
      <c r="H55" s="20">
        <v>42369</v>
      </c>
      <c r="I55" s="20">
        <v>42735</v>
      </c>
      <c r="J55" s="20">
        <v>43100</v>
      </c>
      <c r="K55" s="20">
        <v>43465</v>
      </c>
      <c r="L55" s="20">
        <v>43830</v>
      </c>
      <c r="M55" s="21">
        <v>44196</v>
      </c>
    </row>
    <row r="57" spans="1:13">
      <c r="A57" s="32" t="s">
        <v>30</v>
      </c>
      <c r="B57" s="33" t="s">
        <v>17</v>
      </c>
      <c r="C57" s="33" t="s">
        <v>17</v>
      </c>
      <c r="D57" s="33" t="s">
        <v>17</v>
      </c>
      <c r="E57" s="33" t="s">
        <v>17</v>
      </c>
      <c r="F57" s="33" t="s">
        <v>17</v>
      </c>
      <c r="G57" s="33" t="s">
        <v>17</v>
      </c>
      <c r="H57" s="34" t="s">
        <v>18</v>
      </c>
      <c r="I57" s="33" t="s">
        <v>18</v>
      </c>
      <c r="J57" s="33" t="s">
        <v>18</v>
      </c>
      <c r="K57" s="33" t="s">
        <v>18</v>
      </c>
      <c r="L57" s="33" t="s">
        <v>18</v>
      </c>
      <c r="M57" s="35" t="s">
        <v>18</v>
      </c>
    </row>
    <row r="58" spans="1:13">
      <c r="A58" s="26" t="s">
        <v>31</v>
      </c>
      <c r="B58" s="22"/>
      <c r="C58" s="22"/>
      <c r="D58" s="22"/>
      <c r="E58" s="22"/>
      <c r="F58" s="22"/>
      <c r="G58" s="22"/>
      <c r="H58" s="30" t="s">
        <v>19</v>
      </c>
      <c r="I58" s="22"/>
      <c r="J58" s="22"/>
      <c r="K58" s="22"/>
      <c r="L58" s="22"/>
      <c r="M58" s="23"/>
    </row>
    <row r="59" spans="1:13">
      <c r="A59" s="27" t="s">
        <v>32</v>
      </c>
      <c r="B59" s="24">
        <v>3426</v>
      </c>
      <c r="C59" s="24">
        <f>B62</f>
        <v>14604</v>
      </c>
      <c r="D59" s="24">
        <f t="shared" ref="D59:M59" si="5">C62</f>
        <v>8284</v>
      </c>
      <c r="E59" s="24">
        <f t="shared" si="5"/>
        <v>12049</v>
      </c>
      <c r="F59" s="24">
        <f t="shared" si="5"/>
        <v>12604</v>
      </c>
      <c r="G59" s="24">
        <f t="shared" si="5"/>
        <v>21094</v>
      </c>
      <c r="H59" s="82">
        <f t="shared" si="5"/>
        <v>32430</v>
      </c>
      <c r="I59" s="81">
        <f t="shared" si="5"/>
        <v>26303</v>
      </c>
      <c r="J59" s="81">
        <f t="shared" si="5"/>
        <v>26642</v>
      </c>
      <c r="K59" s="81">
        <f t="shared" si="5"/>
        <v>27792</v>
      </c>
      <c r="L59" s="81">
        <f t="shared" si="5"/>
        <v>124292</v>
      </c>
      <c r="M59" s="83">
        <f t="shared" si="5"/>
        <v>321142</v>
      </c>
    </row>
    <row r="60" spans="1:13">
      <c r="A60" s="53" t="s">
        <v>66</v>
      </c>
      <c r="B60" s="81">
        <v>0</v>
      </c>
      <c r="C60" s="81">
        <v>0</v>
      </c>
      <c r="D60" s="81">
        <v>0</v>
      </c>
      <c r="E60" s="81">
        <v>0</v>
      </c>
      <c r="F60" s="24">
        <v>0</v>
      </c>
      <c r="G60" s="24">
        <v>0</v>
      </c>
      <c r="H60" s="82">
        <v>0</v>
      </c>
      <c r="I60" s="81">
        <v>0</v>
      </c>
      <c r="J60" s="81">
        <v>0</v>
      </c>
      <c r="K60" s="81">
        <v>100000</v>
      </c>
      <c r="L60" s="81">
        <v>200000</v>
      </c>
      <c r="M60" s="83">
        <f>L60</f>
        <v>200000</v>
      </c>
    </row>
    <row r="61" spans="1:13">
      <c r="A61" s="27" t="s">
        <v>33</v>
      </c>
      <c r="B61" s="24">
        <f t="shared" ref="B61:M61" si="6">B38</f>
        <v>11178</v>
      </c>
      <c r="C61" s="24">
        <f t="shared" si="6"/>
        <v>-6320</v>
      </c>
      <c r="D61" s="24">
        <f t="shared" si="6"/>
        <v>3765</v>
      </c>
      <c r="E61" s="24">
        <f t="shared" si="6"/>
        <v>555</v>
      </c>
      <c r="F61" s="24">
        <f t="shared" si="6"/>
        <v>8490</v>
      </c>
      <c r="G61" s="24">
        <f t="shared" si="6"/>
        <v>11336</v>
      </c>
      <c r="H61" s="82">
        <f t="shared" si="6"/>
        <v>-6127</v>
      </c>
      <c r="I61" s="81">
        <f t="shared" si="6"/>
        <v>339</v>
      </c>
      <c r="J61" s="81">
        <f t="shared" si="6"/>
        <v>1150</v>
      </c>
      <c r="K61" s="81">
        <f t="shared" si="6"/>
        <v>-3500</v>
      </c>
      <c r="L61" s="81">
        <f t="shared" si="6"/>
        <v>-3150</v>
      </c>
      <c r="M61" s="83">
        <f t="shared" si="6"/>
        <v>12200</v>
      </c>
    </row>
    <row r="62" spans="1:13">
      <c r="A62" s="27"/>
      <c r="B62" s="38">
        <f>SUM(B59:B61)</f>
        <v>14604</v>
      </c>
      <c r="C62" s="37">
        <f t="shared" ref="C62:M62" si="7">SUM(C59:C61)</f>
        <v>8284</v>
      </c>
      <c r="D62" s="37">
        <f t="shared" si="7"/>
        <v>12049</v>
      </c>
      <c r="E62" s="37">
        <f t="shared" si="7"/>
        <v>12604</v>
      </c>
      <c r="F62" s="37">
        <f t="shared" si="7"/>
        <v>21094</v>
      </c>
      <c r="G62" s="37">
        <f t="shared" si="7"/>
        <v>32430</v>
      </c>
      <c r="H62" s="85">
        <f t="shared" si="7"/>
        <v>26303</v>
      </c>
      <c r="I62" s="84">
        <f t="shared" si="7"/>
        <v>26642</v>
      </c>
      <c r="J62" s="84">
        <f t="shared" si="7"/>
        <v>27792</v>
      </c>
      <c r="K62" s="84">
        <f>SUM(K59:K61)</f>
        <v>124292</v>
      </c>
      <c r="L62" s="84">
        <f t="shared" si="7"/>
        <v>321142</v>
      </c>
      <c r="M62" s="86">
        <f t="shared" si="7"/>
        <v>533342</v>
      </c>
    </row>
    <row r="63" spans="1:13">
      <c r="A63" s="28" t="s">
        <v>34</v>
      </c>
      <c r="B63" s="24"/>
      <c r="C63" s="24"/>
      <c r="D63" s="24"/>
      <c r="E63" s="24"/>
      <c r="F63" s="24"/>
      <c r="G63" s="24"/>
      <c r="H63" s="91"/>
      <c r="I63" s="92"/>
      <c r="J63" s="92"/>
      <c r="K63" s="92"/>
      <c r="L63" s="92"/>
      <c r="M63" s="93"/>
    </row>
    <row r="64" spans="1:13">
      <c r="A64" s="27" t="s">
        <v>35</v>
      </c>
      <c r="B64" s="81">
        <v>0</v>
      </c>
      <c r="C64" s="81">
        <v>0</v>
      </c>
      <c r="D64" s="81">
        <v>0</v>
      </c>
      <c r="E64" s="81">
        <v>1017</v>
      </c>
      <c r="F64" s="24">
        <v>5595</v>
      </c>
      <c r="G64" s="24">
        <v>11053</v>
      </c>
      <c r="H64" s="82">
        <v>12000</v>
      </c>
      <c r="I64" s="81">
        <v>12000</v>
      </c>
      <c r="J64" s="81">
        <v>12000</v>
      </c>
      <c r="K64" s="81">
        <f>J64+100000</f>
        <v>112000</v>
      </c>
      <c r="L64" s="81">
        <f>K64+100000</f>
        <v>212000</v>
      </c>
      <c r="M64" s="83">
        <f t="shared" ref="M64" si="8">L64</f>
        <v>212000</v>
      </c>
    </row>
    <row r="65" spans="1:13">
      <c r="A65" s="27" t="s">
        <v>36</v>
      </c>
      <c r="B65" s="81">
        <v>0</v>
      </c>
      <c r="C65" s="81">
        <v>0</v>
      </c>
      <c r="D65" s="81">
        <v>523</v>
      </c>
      <c r="E65" s="81">
        <v>393</v>
      </c>
      <c r="F65" s="24">
        <v>343</v>
      </c>
      <c r="G65" s="24">
        <v>343</v>
      </c>
      <c r="H65" s="82">
        <v>300</v>
      </c>
      <c r="I65" s="81">
        <v>400</v>
      </c>
      <c r="J65" s="81">
        <v>400</v>
      </c>
      <c r="K65" s="81">
        <f t="shared" ref="K65:M68" si="9">J65</f>
        <v>400</v>
      </c>
      <c r="L65" s="81">
        <f t="shared" si="9"/>
        <v>400</v>
      </c>
      <c r="M65" s="83">
        <f t="shared" si="9"/>
        <v>400</v>
      </c>
    </row>
    <row r="66" spans="1:13">
      <c r="A66" s="27" t="s">
        <v>37</v>
      </c>
      <c r="B66" s="81">
        <v>0</v>
      </c>
      <c r="C66" s="81">
        <v>0</v>
      </c>
      <c r="D66" s="81">
        <v>0</v>
      </c>
      <c r="E66" s="81">
        <v>660</v>
      </c>
      <c r="F66" s="24">
        <v>1397</v>
      </c>
      <c r="G66" s="24">
        <v>2183</v>
      </c>
      <c r="H66" s="82">
        <v>2000</v>
      </c>
      <c r="I66" s="81">
        <v>2250</v>
      </c>
      <c r="J66" s="81">
        <v>2500</v>
      </c>
      <c r="K66" s="81">
        <f t="shared" si="9"/>
        <v>2500</v>
      </c>
      <c r="L66" s="81">
        <f t="shared" si="9"/>
        <v>2500</v>
      </c>
      <c r="M66" s="83">
        <f t="shared" si="9"/>
        <v>2500</v>
      </c>
    </row>
    <row r="67" spans="1:13">
      <c r="A67" s="53" t="s">
        <v>38</v>
      </c>
      <c r="B67" s="81">
        <v>14604</v>
      </c>
      <c r="C67" s="81">
        <v>8284</v>
      </c>
      <c r="D67" s="81">
        <v>11526</v>
      </c>
      <c r="E67" s="81">
        <v>11546</v>
      </c>
      <c r="F67" s="24">
        <v>21459</v>
      </c>
      <c r="G67" s="24">
        <v>25372</v>
      </c>
      <c r="H67" s="82">
        <v>13003</v>
      </c>
      <c r="I67" s="81">
        <v>13042</v>
      </c>
      <c r="J67" s="81">
        <v>13992</v>
      </c>
      <c r="K67" s="81">
        <f>J67+K61</f>
        <v>10492</v>
      </c>
      <c r="L67" s="81">
        <f>K67+L61</f>
        <v>7342</v>
      </c>
      <c r="M67" s="83">
        <f>L67+M61</f>
        <v>19542</v>
      </c>
    </row>
    <row r="68" spans="1:13">
      <c r="A68" s="27" t="s">
        <v>39</v>
      </c>
      <c r="B68" s="81">
        <v>0</v>
      </c>
      <c r="C68" s="81">
        <v>0</v>
      </c>
      <c r="D68" s="81">
        <v>0</v>
      </c>
      <c r="E68" s="81">
        <v>-1012</v>
      </c>
      <c r="F68" s="24">
        <v>-7700</v>
      </c>
      <c r="G68" s="24">
        <v>-6521</v>
      </c>
      <c r="H68" s="82">
        <v>-1000</v>
      </c>
      <c r="I68" s="81">
        <v>-1050</v>
      </c>
      <c r="J68" s="81">
        <v>-1100</v>
      </c>
      <c r="K68" s="81">
        <f t="shared" si="9"/>
        <v>-1100</v>
      </c>
      <c r="L68" s="81">
        <f t="shared" si="9"/>
        <v>-1100</v>
      </c>
      <c r="M68" s="83">
        <f t="shared" si="9"/>
        <v>-1100</v>
      </c>
    </row>
    <row r="69" spans="1:13">
      <c r="A69" s="27"/>
      <c r="B69" s="108">
        <f t="shared" ref="B69:M69" si="10">SUM(B64:B68)</f>
        <v>14604</v>
      </c>
      <c r="C69" s="109">
        <f t="shared" si="10"/>
        <v>8284</v>
      </c>
      <c r="D69" s="109">
        <f t="shared" si="10"/>
        <v>12049</v>
      </c>
      <c r="E69" s="109">
        <f t="shared" si="10"/>
        <v>12604</v>
      </c>
      <c r="F69" s="109">
        <f t="shared" si="10"/>
        <v>21094</v>
      </c>
      <c r="G69" s="109">
        <f t="shared" si="10"/>
        <v>32430</v>
      </c>
      <c r="H69" s="106">
        <f t="shared" si="10"/>
        <v>26303</v>
      </c>
      <c r="I69" s="105">
        <f t="shared" si="10"/>
        <v>26642</v>
      </c>
      <c r="J69" s="105">
        <f t="shared" si="10"/>
        <v>27792</v>
      </c>
      <c r="K69" s="105">
        <f t="shared" si="10"/>
        <v>124292</v>
      </c>
      <c r="L69" s="105">
        <f t="shared" si="10"/>
        <v>221142</v>
      </c>
      <c r="M69" s="107">
        <f t="shared" si="10"/>
        <v>233342</v>
      </c>
    </row>
    <row r="70" spans="1:13">
      <c r="A70" s="75" t="s">
        <v>21</v>
      </c>
      <c r="B70" s="76"/>
      <c r="C70" s="76"/>
      <c r="D70" s="76"/>
      <c r="E70" s="76"/>
      <c r="F70" s="76"/>
      <c r="G70" s="76"/>
      <c r="H70" s="76"/>
      <c r="I70" s="76"/>
      <c r="J70" s="76"/>
      <c r="K70" s="58"/>
      <c r="L70" s="58"/>
      <c r="M70" s="59"/>
    </row>
    <row r="71" spans="1:13">
      <c r="A71" s="78" t="s">
        <v>40</v>
      </c>
      <c r="B71" s="79"/>
      <c r="C71" s="79"/>
      <c r="D71" s="79"/>
      <c r="E71" s="79"/>
      <c r="F71" s="79"/>
      <c r="G71" s="79"/>
      <c r="H71" s="79"/>
      <c r="I71" s="79"/>
      <c r="J71" s="79"/>
      <c r="K71" s="51"/>
      <c r="L71" s="51"/>
      <c r="M71" s="52"/>
    </row>
    <row r="72" spans="1:13">
      <c r="A72" s="45" t="s">
        <v>41</v>
      </c>
      <c r="B72" s="71"/>
      <c r="C72" s="71"/>
      <c r="D72" s="71"/>
      <c r="E72" s="71"/>
      <c r="F72" s="71"/>
      <c r="G72" s="71"/>
      <c r="H72" s="71"/>
      <c r="I72" s="71"/>
      <c r="J72" s="71"/>
      <c r="M72" s="47"/>
    </row>
    <row r="73" spans="1:13">
      <c r="A73" s="45" t="s">
        <v>67</v>
      </c>
      <c r="B73" s="71"/>
      <c r="C73" s="71"/>
      <c r="D73" s="71"/>
      <c r="E73" s="71"/>
      <c r="F73" s="71"/>
      <c r="G73" s="71"/>
      <c r="H73" s="71"/>
      <c r="I73" s="71"/>
      <c r="J73" s="71"/>
      <c r="M73" s="47"/>
    </row>
    <row r="74" spans="1:13">
      <c r="A74" s="48" t="s">
        <v>70</v>
      </c>
      <c r="B74" s="73"/>
      <c r="C74" s="73"/>
      <c r="D74" s="73"/>
      <c r="E74" s="73"/>
      <c r="F74" s="73"/>
      <c r="G74" s="73"/>
      <c r="H74" s="73"/>
      <c r="I74" s="73"/>
      <c r="J74" s="73"/>
      <c r="K74" s="49"/>
      <c r="L74" s="49"/>
      <c r="M74" s="50"/>
    </row>
    <row r="76" spans="1:13">
      <c r="A76" s="32" t="s">
        <v>42</v>
      </c>
      <c r="B76" s="34" t="s">
        <v>17</v>
      </c>
      <c r="C76" s="33" t="s">
        <v>17</v>
      </c>
      <c r="D76" s="33" t="s">
        <v>17</v>
      </c>
      <c r="E76" s="33" t="s">
        <v>17</v>
      </c>
      <c r="F76" s="33" t="s">
        <v>17</v>
      </c>
      <c r="G76" s="35" t="s">
        <v>17</v>
      </c>
      <c r="H76" s="34" t="s">
        <v>18</v>
      </c>
      <c r="I76" s="33" t="s">
        <v>18</v>
      </c>
      <c r="J76" s="33" t="s">
        <v>18</v>
      </c>
      <c r="K76" s="33" t="s">
        <v>18</v>
      </c>
      <c r="L76" s="33" t="s">
        <v>18</v>
      </c>
      <c r="M76" s="35" t="s">
        <v>18</v>
      </c>
    </row>
    <row r="77" spans="1:13">
      <c r="A77" s="26" t="s">
        <v>43</v>
      </c>
      <c r="B77" s="88"/>
      <c r="C77" s="89"/>
      <c r="D77" s="89"/>
      <c r="E77" s="89"/>
      <c r="F77" s="89"/>
      <c r="G77" s="94"/>
      <c r="H77" s="88" t="s">
        <v>19</v>
      </c>
      <c r="I77" s="89"/>
      <c r="J77" s="89"/>
      <c r="K77" s="89"/>
      <c r="L77" s="89"/>
      <c r="M77" s="94"/>
    </row>
    <row r="78" spans="1:13">
      <c r="A78" s="27" t="s">
        <v>33</v>
      </c>
      <c r="B78" s="82">
        <v>0</v>
      </c>
      <c r="C78" s="81">
        <f t="shared" ref="C78:M78" si="11">C61</f>
        <v>-6320</v>
      </c>
      <c r="D78" s="81">
        <f t="shared" si="11"/>
        <v>3765</v>
      </c>
      <c r="E78" s="81">
        <f t="shared" si="11"/>
        <v>555</v>
      </c>
      <c r="F78" s="81">
        <f t="shared" si="11"/>
        <v>8490</v>
      </c>
      <c r="G78" s="83">
        <f t="shared" si="11"/>
        <v>11336</v>
      </c>
      <c r="H78" s="82">
        <f t="shared" si="11"/>
        <v>-6127</v>
      </c>
      <c r="I78" s="81">
        <f t="shared" si="11"/>
        <v>339</v>
      </c>
      <c r="J78" s="81">
        <f t="shared" si="11"/>
        <v>1150</v>
      </c>
      <c r="K78" s="81">
        <f t="shared" si="11"/>
        <v>-3500</v>
      </c>
      <c r="L78" s="81">
        <f t="shared" si="11"/>
        <v>-3150</v>
      </c>
      <c r="M78" s="83">
        <f t="shared" si="11"/>
        <v>12200</v>
      </c>
    </row>
    <row r="79" spans="1:13">
      <c r="A79" s="28" t="s">
        <v>44</v>
      </c>
      <c r="B79" s="82"/>
      <c r="C79" s="81"/>
      <c r="D79" s="81"/>
      <c r="E79" s="81"/>
      <c r="F79" s="81"/>
      <c r="G79" s="83"/>
      <c r="H79" s="82"/>
      <c r="I79" s="81"/>
      <c r="J79" s="81"/>
      <c r="K79" s="81"/>
      <c r="L79" s="81"/>
      <c r="M79" s="83"/>
    </row>
    <row r="80" spans="1:13">
      <c r="A80" s="27" t="s">
        <v>45</v>
      </c>
      <c r="B80" s="82">
        <v>0</v>
      </c>
      <c r="C80" s="81">
        <v>0</v>
      </c>
      <c r="D80" s="81">
        <v>0</v>
      </c>
      <c r="E80" s="81">
        <v>-1187</v>
      </c>
      <c r="F80" s="81">
        <v>-5596</v>
      </c>
      <c r="G80" s="83">
        <v>-6958</v>
      </c>
      <c r="H80" s="82">
        <v>-2447</v>
      </c>
      <c r="I80" s="81">
        <v>-1500</v>
      </c>
      <c r="J80" s="81">
        <v>-1500</v>
      </c>
      <c r="K80" s="81">
        <f>-1500-100000</f>
        <v>-101500</v>
      </c>
      <c r="L80" s="81">
        <f>-1500-100000</f>
        <v>-101500</v>
      </c>
      <c r="M80" s="83">
        <v>-1500</v>
      </c>
    </row>
    <row r="81" spans="1:13">
      <c r="A81" s="27" t="s">
        <v>46</v>
      </c>
      <c r="B81" s="82">
        <v>0</v>
      </c>
      <c r="C81" s="81">
        <v>0</v>
      </c>
      <c r="D81" s="81">
        <v>0</v>
      </c>
      <c r="E81" s="81">
        <v>170</v>
      </c>
      <c r="F81" s="81">
        <v>1018</v>
      </c>
      <c r="G81" s="83">
        <v>1500</v>
      </c>
      <c r="H81" s="82">
        <v>1500</v>
      </c>
      <c r="I81" s="81">
        <v>1500</v>
      </c>
      <c r="J81" s="81">
        <v>1500</v>
      </c>
      <c r="K81" s="81">
        <v>1500</v>
      </c>
      <c r="L81" s="81">
        <v>1500</v>
      </c>
      <c r="M81" s="83">
        <v>1500</v>
      </c>
    </row>
    <row r="82" spans="1:13">
      <c r="A82" s="28" t="s">
        <v>47</v>
      </c>
      <c r="B82" s="82"/>
      <c r="C82" s="81"/>
      <c r="D82" s="81"/>
      <c r="E82" s="81"/>
      <c r="F82" s="81"/>
      <c r="G82" s="83"/>
      <c r="H82" s="82"/>
      <c r="I82" s="81"/>
      <c r="J82" s="81"/>
      <c r="K82" s="81"/>
      <c r="L82" s="81"/>
      <c r="M82" s="83"/>
    </row>
    <row r="83" spans="1:13">
      <c r="A83" s="53" t="s">
        <v>63</v>
      </c>
      <c r="B83" s="81"/>
      <c r="C83" s="81">
        <v>0</v>
      </c>
      <c r="D83" s="81">
        <v>0</v>
      </c>
      <c r="E83" s="81">
        <v>0</v>
      </c>
      <c r="F83" s="24">
        <v>0</v>
      </c>
      <c r="G83" s="24">
        <v>0</v>
      </c>
      <c r="H83" s="82">
        <v>0</v>
      </c>
      <c r="I83" s="81">
        <v>0</v>
      </c>
      <c r="J83" s="81">
        <v>0</v>
      </c>
      <c r="K83" s="81">
        <v>100000</v>
      </c>
      <c r="L83" s="81">
        <v>100000</v>
      </c>
      <c r="M83" s="83">
        <v>0</v>
      </c>
    </row>
    <row r="84" spans="1:13">
      <c r="A84" s="53" t="s">
        <v>48</v>
      </c>
      <c r="B84" s="82">
        <v>0</v>
      </c>
      <c r="C84" s="81">
        <f t="shared" ref="C84:M84" si="12">B65-C65</f>
        <v>0</v>
      </c>
      <c r="D84" s="81">
        <f t="shared" si="12"/>
        <v>-523</v>
      </c>
      <c r="E84" s="81">
        <f t="shared" si="12"/>
        <v>130</v>
      </c>
      <c r="F84" s="81">
        <f t="shared" si="12"/>
        <v>50</v>
      </c>
      <c r="G84" s="83">
        <f t="shared" si="12"/>
        <v>0</v>
      </c>
      <c r="H84" s="82">
        <f t="shared" si="12"/>
        <v>43</v>
      </c>
      <c r="I84" s="81">
        <f t="shared" si="12"/>
        <v>-100</v>
      </c>
      <c r="J84" s="81">
        <f t="shared" si="12"/>
        <v>0</v>
      </c>
      <c r="K84" s="81">
        <f t="shared" si="12"/>
        <v>0</v>
      </c>
      <c r="L84" s="81">
        <f t="shared" si="12"/>
        <v>0</v>
      </c>
      <c r="M84" s="83">
        <f t="shared" si="12"/>
        <v>0</v>
      </c>
    </row>
    <row r="85" spans="1:13">
      <c r="A85" s="27" t="s">
        <v>49</v>
      </c>
      <c r="B85" s="82"/>
      <c r="C85" s="81"/>
      <c r="D85" s="81">
        <f t="shared" ref="D85:M85" si="13">C66-D66</f>
        <v>0</v>
      </c>
      <c r="E85" s="81">
        <f t="shared" si="13"/>
        <v>-660</v>
      </c>
      <c r="F85" s="81">
        <f t="shared" si="13"/>
        <v>-737</v>
      </c>
      <c r="G85" s="83">
        <f t="shared" si="13"/>
        <v>-786</v>
      </c>
      <c r="H85" s="82">
        <f t="shared" si="13"/>
        <v>183</v>
      </c>
      <c r="I85" s="81">
        <f t="shared" si="13"/>
        <v>-250</v>
      </c>
      <c r="J85" s="81">
        <f t="shared" si="13"/>
        <v>-250</v>
      </c>
      <c r="K85" s="81">
        <f t="shared" si="13"/>
        <v>0</v>
      </c>
      <c r="L85" s="81">
        <f t="shared" si="13"/>
        <v>0</v>
      </c>
      <c r="M85" s="83">
        <f t="shared" si="13"/>
        <v>0</v>
      </c>
    </row>
    <row r="86" spans="1:13">
      <c r="A86" s="27" t="s">
        <v>50</v>
      </c>
      <c r="B86" s="82"/>
      <c r="C86" s="81"/>
      <c r="D86" s="81">
        <f t="shared" ref="D86:M86" si="14">C68-D68</f>
        <v>0</v>
      </c>
      <c r="E86" s="81">
        <f t="shared" si="14"/>
        <v>1012</v>
      </c>
      <c r="F86" s="81">
        <f t="shared" si="14"/>
        <v>6688</v>
      </c>
      <c r="G86" s="83">
        <f t="shared" si="14"/>
        <v>-1179</v>
      </c>
      <c r="H86" s="82">
        <f t="shared" si="14"/>
        <v>-5521</v>
      </c>
      <c r="I86" s="81">
        <f t="shared" si="14"/>
        <v>50</v>
      </c>
      <c r="J86" s="81">
        <f t="shared" si="14"/>
        <v>50</v>
      </c>
      <c r="K86" s="81">
        <f t="shared" si="14"/>
        <v>0</v>
      </c>
      <c r="L86" s="81">
        <f t="shared" si="14"/>
        <v>0</v>
      </c>
      <c r="M86" s="83">
        <f t="shared" si="14"/>
        <v>0</v>
      </c>
    </row>
    <row r="87" spans="1:13" s="1" customFormat="1">
      <c r="A87" s="28" t="s">
        <v>51</v>
      </c>
      <c r="B87" s="95">
        <f t="shared" ref="B87:M87" si="15">SUM(B78:B86)</f>
        <v>0</v>
      </c>
      <c r="C87" s="90">
        <f t="shared" si="15"/>
        <v>-6320</v>
      </c>
      <c r="D87" s="90">
        <f t="shared" si="15"/>
        <v>3242</v>
      </c>
      <c r="E87" s="90">
        <f t="shared" si="15"/>
        <v>20</v>
      </c>
      <c r="F87" s="90">
        <f t="shared" si="15"/>
        <v>9913</v>
      </c>
      <c r="G87" s="96">
        <f t="shared" si="15"/>
        <v>3913</v>
      </c>
      <c r="H87" s="95">
        <f t="shared" si="15"/>
        <v>-12369</v>
      </c>
      <c r="I87" s="90">
        <f t="shared" si="15"/>
        <v>39</v>
      </c>
      <c r="J87" s="90">
        <f t="shared" si="15"/>
        <v>950</v>
      </c>
      <c r="K87" s="90">
        <f t="shared" si="15"/>
        <v>-3500</v>
      </c>
      <c r="L87" s="90">
        <f t="shared" si="15"/>
        <v>-3150</v>
      </c>
      <c r="M87" s="96">
        <f t="shared" si="15"/>
        <v>12200</v>
      </c>
    </row>
    <row r="88" spans="1:13">
      <c r="A88" s="27" t="s">
        <v>52</v>
      </c>
      <c r="B88" s="97">
        <v>0</v>
      </c>
      <c r="C88" s="98">
        <f>C59</f>
        <v>14604</v>
      </c>
      <c r="D88" s="98">
        <f>C89</f>
        <v>8284</v>
      </c>
      <c r="E88" s="98">
        <f t="shared" ref="E88:M88" si="16">D89</f>
        <v>11526</v>
      </c>
      <c r="F88" s="98">
        <f t="shared" si="16"/>
        <v>11546</v>
      </c>
      <c r="G88" s="99">
        <f t="shared" si="16"/>
        <v>21459</v>
      </c>
      <c r="H88" s="97">
        <f t="shared" si="16"/>
        <v>25372</v>
      </c>
      <c r="I88" s="98">
        <f t="shared" si="16"/>
        <v>13003</v>
      </c>
      <c r="J88" s="98">
        <f t="shared" si="16"/>
        <v>13042</v>
      </c>
      <c r="K88" s="98">
        <f t="shared" si="16"/>
        <v>13992</v>
      </c>
      <c r="L88" s="98">
        <f t="shared" si="16"/>
        <v>10492</v>
      </c>
      <c r="M88" s="99">
        <f t="shared" si="16"/>
        <v>7342</v>
      </c>
    </row>
    <row r="89" spans="1:13" s="1" customFormat="1">
      <c r="A89" s="29" t="s">
        <v>53</v>
      </c>
      <c r="B89" s="100"/>
      <c r="C89" s="101">
        <f>SUM(C87:C88)</f>
        <v>8284</v>
      </c>
      <c r="D89" s="101">
        <f t="shared" ref="D89:M89" si="17">SUM(D87:D88)</f>
        <v>11526</v>
      </c>
      <c r="E89" s="101">
        <f t="shared" si="17"/>
        <v>11546</v>
      </c>
      <c r="F89" s="101">
        <f t="shared" si="17"/>
        <v>21459</v>
      </c>
      <c r="G89" s="102">
        <f t="shared" si="17"/>
        <v>25372</v>
      </c>
      <c r="H89" s="100">
        <f t="shared" si="17"/>
        <v>13003</v>
      </c>
      <c r="I89" s="101">
        <f t="shared" si="17"/>
        <v>13042</v>
      </c>
      <c r="J89" s="101">
        <f t="shared" si="17"/>
        <v>13992</v>
      </c>
      <c r="K89" s="101">
        <f t="shared" si="17"/>
        <v>10492</v>
      </c>
      <c r="L89" s="101">
        <f t="shared" si="17"/>
        <v>7342</v>
      </c>
      <c r="M89" s="102">
        <f t="shared" si="17"/>
        <v>19542</v>
      </c>
    </row>
    <row r="90" spans="1:13">
      <c r="A90" s="42" t="s">
        <v>21</v>
      </c>
      <c r="B90" s="69"/>
      <c r="C90" s="69"/>
      <c r="D90" s="69"/>
      <c r="E90" s="69"/>
      <c r="F90" s="69"/>
      <c r="G90" s="69"/>
      <c r="H90" s="69"/>
      <c r="I90" s="69"/>
      <c r="J90" s="69"/>
      <c r="K90" s="43"/>
      <c r="L90" s="43"/>
      <c r="M90" s="44"/>
    </row>
    <row r="91" spans="1:13">
      <c r="A91" s="45" t="s">
        <v>54</v>
      </c>
      <c r="B91" s="71"/>
      <c r="C91" s="71"/>
      <c r="D91" s="71"/>
      <c r="E91" s="71"/>
      <c r="F91" s="71"/>
      <c r="G91" s="71"/>
      <c r="H91" s="71"/>
      <c r="I91" s="71"/>
      <c r="J91" s="71"/>
      <c r="M91" s="47"/>
    </row>
    <row r="92" spans="1:13">
      <c r="A92" s="45" t="s">
        <v>55</v>
      </c>
      <c r="B92" s="71"/>
      <c r="C92" s="71"/>
      <c r="D92" s="71"/>
      <c r="E92" s="71"/>
      <c r="F92" s="71"/>
      <c r="G92" s="71"/>
      <c r="H92" s="71"/>
      <c r="I92" s="71"/>
      <c r="J92" s="71"/>
      <c r="M92" s="47"/>
    </row>
    <row r="93" spans="1:13">
      <c r="A93" s="48" t="s">
        <v>69</v>
      </c>
      <c r="B93" s="73"/>
      <c r="C93" s="73"/>
      <c r="D93" s="73"/>
      <c r="E93" s="73"/>
      <c r="F93" s="73"/>
      <c r="G93" s="73"/>
      <c r="H93" s="73"/>
      <c r="I93" s="73"/>
      <c r="J93" s="73"/>
      <c r="K93" s="49"/>
      <c r="L93" s="49"/>
      <c r="M93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Ext to 5 years - no development</vt:lpstr>
      <vt:lpstr>Ext to 5 years - cap investment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Cameron</dc:creator>
  <cp:lastModifiedBy>Paddy Nugent</cp:lastModifiedBy>
  <dcterms:created xsi:type="dcterms:W3CDTF">2015-08-25T14:22:08Z</dcterms:created>
  <dcterms:modified xsi:type="dcterms:W3CDTF">2015-09-15T21:15:38Z</dcterms:modified>
</cp:coreProperties>
</file>